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.1 - SO 01.1 - Odstr..." sheetId="2" r:id="rId2"/>
    <sheet name="SO 01.2 - SO 01.2 - Vnoře..." sheetId="3" r:id="rId3"/>
    <sheet name="SO 02 - SO 02 - Lazinovsk..." sheetId="4" r:id="rId4"/>
    <sheet name="SO 03.1 - SO 03.1 - Terén..." sheetId="5" r:id="rId5"/>
    <sheet name="SO 03.2 - SO 03.2 - Úprav..." sheetId="6" r:id="rId6"/>
    <sheet name="VRN - VRN - Vedlejší rozp..." sheetId="7" r:id="rId7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01.1 - SO 01.1 - Odstr...'!$C$90:$K$254</definedName>
    <definedName name="_xlnm.Print_Area" localSheetId="1">'SO 01.1 - SO 01.1 - Odstr...'!$C$4:$J$41,'SO 01.1 - SO 01.1 - Odstr...'!$C$47:$J$70,'SO 01.1 - SO 01.1 - Odstr...'!$C$76:$K$254</definedName>
    <definedName name="_xlnm.Print_Titles" localSheetId="1">'SO 01.1 - SO 01.1 - Odstr...'!$90:$90</definedName>
    <definedName name="_xlnm._FilterDatabase" localSheetId="2" hidden="1">'SO 01.2 - SO 01.2 - Vnoře...'!$C$92:$K$357</definedName>
    <definedName name="_xlnm.Print_Area" localSheetId="2">'SO 01.2 - SO 01.2 - Vnoře...'!$C$4:$J$41,'SO 01.2 - SO 01.2 - Vnoře...'!$C$47:$J$72,'SO 01.2 - SO 01.2 - Vnoře...'!$C$78:$K$357</definedName>
    <definedName name="_xlnm.Print_Titles" localSheetId="2">'SO 01.2 - SO 01.2 - Vnoře...'!$92:$92</definedName>
    <definedName name="_xlnm._FilterDatabase" localSheetId="3" hidden="1">'SO 02 - SO 02 - Lazinovsk...'!$C$83:$K$158</definedName>
    <definedName name="_xlnm.Print_Area" localSheetId="3">'SO 02 - SO 02 - Lazinovsk...'!$C$4:$J$39,'SO 02 - SO 02 - Lazinovsk...'!$C$45:$J$65,'SO 02 - SO 02 - Lazinovsk...'!$C$71:$K$158</definedName>
    <definedName name="_xlnm.Print_Titles" localSheetId="3">'SO 02 - SO 02 - Lazinovsk...'!$83:$83</definedName>
    <definedName name="_xlnm._FilterDatabase" localSheetId="4" hidden="1">'SO 03.1 - SO 03.1 - Terén...'!$C$89:$K$466</definedName>
    <definedName name="_xlnm.Print_Area" localSheetId="4">'SO 03.1 - SO 03.1 - Terén...'!$C$4:$J$41,'SO 03.1 - SO 03.1 - Terén...'!$C$47:$J$69,'SO 03.1 - SO 03.1 - Terén...'!$C$75:$K$466</definedName>
    <definedName name="_xlnm.Print_Titles" localSheetId="4">'SO 03.1 - SO 03.1 - Terén...'!$89:$89</definedName>
    <definedName name="_xlnm._FilterDatabase" localSheetId="5" hidden="1">'SO 03.2 - SO 03.2 - Úprav...'!$C$90:$K$165</definedName>
    <definedName name="_xlnm.Print_Area" localSheetId="5">'SO 03.2 - SO 03.2 - Úprav...'!$C$4:$J$41,'SO 03.2 - SO 03.2 - Úprav...'!$C$47:$J$70,'SO 03.2 - SO 03.2 - Úprav...'!$C$76:$K$165</definedName>
    <definedName name="_xlnm.Print_Titles" localSheetId="5">'SO 03.2 - SO 03.2 - Úprav...'!$90:$90</definedName>
    <definedName name="_xlnm._FilterDatabase" localSheetId="6" hidden="1">'VRN - VRN - Vedlejší rozp...'!$C$81:$K$172</definedName>
    <definedName name="_xlnm.Print_Area" localSheetId="6">'VRN - VRN - Vedlejší rozp...'!$C$4:$J$39,'VRN - VRN - Vedlejší rozp...'!$C$45:$J$63,'VRN - VRN - Vedlejší rozp...'!$C$69:$K$172</definedName>
    <definedName name="_xlnm.Print_Titles" localSheetId="6">'VRN - VRN - Vedlejší rozp...'!$81:$81</definedName>
  </definedNames>
  <calcPr/>
</workbook>
</file>

<file path=xl/calcChain.xml><?xml version="1.0" encoding="utf-8"?>
<calcChain xmlns="http://schemas.openxmlformats.org/spreadsheetml/2006/main">
  <c i="7" r="J37"/>
  <c r="J36"/>
  <c i="1" r="AY62"/>
  <c i="7" r="J35"/>
  <c i="1" r="AX62"/>
  <c i="7"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3"/>
  <c r="BH143"/>
  <c r="BG143"/>
  <c r="BF143"/>
  <c r="T143"/>
  <c r="R143"/>
  <c r="P143"/>
  <c r="BK143"/>
  <c r="J143"/>
  <c r="BE143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89"/>
  <c r="BH89"/>
  <c r="BG89"/>
  <c r="BF89"/>
  <c r="T89"/>
  <c r="R89"/>
  <c r="P89"/>
  <c r="BK89"/>
  <c r="J89"/>
  <c r="BE89"/>
  <c r="BI86"/>
  <c r="F37"/>
  <c i="1" r="BD62"/>
  <c i="7" r="BH86"/>
  <c r="F36"/>
  <c i="1" r="BC62"/>
  <c i="7" r="BG86"/>
  <c r="F35"/>
  <c i="1" r="BB62"/>
  <c i="7" r="BF86"/>
  <c r="J34"/>
  <c i="1" r="AW62"/>
  <c i="7" r="F34"/>
  <c i="1" r="BA62"/>
  <c i="7" r="T86"/>
  <c r="T85"/>
  <c r="T84"/>
  <c r="T83"/>
  <c r="T82"/>
  <c r="R86"/>
  <c r="R85"/>
  <c r="R84"/>
  <c r="R83"/>
  <c r="R82"/>
  <c r="P86"/>
  <c r="P85"/>
  <c r="P84"/>
  <c r="P83"/>
  <c r="P82"/>
  <c i="1" r="AU62"/>
  <c i="7" r="BK86"/>
  <c r="BK85"/>
  <c r="J85"/>
  <c r="BK84"/>
  <c r="J84"/>
  <c r="BK83"/>
  <c r="J83"/>
  <c r="BK82"/>
  <c r="J82"/>
  <c r="J59"/>
  <c r="J30"/>
  <c i="1" r="AG62"/>
  <c i="7" r="J86"/>
  <c r="BE86"/>
  <c r="J33"/>
  <c i="1" r="AV62"/>
  <c i="7" r="F33"/>
  <c i="1" r="AZ62"/>
  <c i="7" r="J62"/>
  <c r="J61"/>
  <c r="J60"/>
  <c r="F76"/>
  <c r="E74"/>
  <c r="F52"/>
  <c r="E50"/>
  <c r="J39"/>
  <c r="J24"/>
  <c r="E24"/>
  <c r="J79"/>
  <c r="J55"/>
  <c r="J23"/>
  <c r="J21"/>
  <c r="E21"/>
  <c r="J78"/>
  <c r="J54"/>
  <c r="J20"/>
  <c r="J18"/>
  <c r="E18"/>
  <c r="F79"/>
  <c r="F55"/>
  <c r="J17"/>
  <c r="J15"/>
  <c r="E15"/>
  <c r="F78"/>
  <c r="F54"/>
  <c r="J14"/>
  <c r="J12"/>
  <c r="J76"/>
  <c r="J52"/>
  <c r="E7"/>
  <c r="E72"/>
  <c r="E48"/>
  <c i="6" r="J39"/>
  <c r="J38"/>
  <c i="1" r="AY61"/>
  <c i="6" r="J37"/>
  <c i="1" r="AX61"/>
  <c i="6" r="BI164"/>
  <c r="BH164"/>
  <c r="BG164"/>
  <c r="BF164"/>
  <c r="T164"/>
  <c r="T163"/>
  <c r="R164"/>
  <c r="R163"/>
  <c r="P164"/>
  <c r="P163"/>
  <c r="BK164"/>
  <c r="BK163"/>
  <c r="J163"/>
  <c r="J164"/>
  <c r="BE164"/>
  <c r="J69"/>
  <c r="BI162"/>
  <c r="BH162"/>
  <c r="BG162"/>
  <c r="BF162"/>
  <c r="T162"/>
  <c r="R162"/>
  <c r="P162"/>
  <c r="BK162"/>
  <c r="J162"/>
  <c r="BE162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T152"/>
  <c r="R153"/>
  <c r="R152"/>
  <c r="P153"/>
  <c r="P152"/>
  <c r="BK153"/>
  <c r="BK152"/>
  <c r="J152"/>
  <c r="J153"/>
  <c r="BE153"/>
  <c r="J68"/>
  <c r="BI147"/>
  <c r="BH147"/>
  <c r="BG147"/>
  <c r="BF147"/>
  <c r="T147"/>
  <c r="T146"/>
  <c r="R147"/>
  <c r="R146"/>
  <c r="P147"/>
  <c r="P146"/>
  <c r="BK147"/>
  <c r="BK146"/>
  <c r="J146"/>
  <c r="J147"/>
  <c r="BE147"/>
  <c r="J67"/>
  <c r="BI141"/>
  <c r="BH141"/>
  <c r="BG141"/>
  <c r="BF141"/>
  <c r="T141"/>
  <c r="R141"/>
  <c r="P141"/>
  <c r="BK141"/>
  <c r="J141"/>
  <c r="BE141"/>
  <c r="BI136"/>
  <c r="BH136"/>
  <c r="BG136"/>
  <c r="BF136"/>
  <c r="T136"/>
  <c r="R136"/>
  <c r="P136"/>
  <c r="BK136"/>
  <c r="J136"/>
  <c r="BE136"/>
  <c r="BI131"/>
  <c r="BH131"/>
  <c r="BG131"/>
  <c r="BF131"/>
  <c r="T131"/>
  <c r="R131"/>
  <c r="P131"/>
  <c r="BK131"/>
  <c r="J131"/>
  <c r="BE131"/>
  <c r="BI126"/>
  <c r="BH126"/>
  <c r="BG126"/>
  <c r="BF126"/>
  <c r="T126"/>
  <c r="R126"/>
  <c r="P126"/>
  <c r="BK126"/>
  <c r="J126"/>
  <c r="BE126"/>
  <c r="BI119"/>
  <c r="BH119"/>
  <c r="BG119"/>
  <c r="BF119"/>
  <c r="T119"/>
  <c r="T118"/>
  <c r="R119"/>
  <c r="R118"/>
  <c r="P119"/>
  <c r="P118"/>
  <c r="BK119"/>
  <c r="BK118"/>
  <c r="J118"/>
  <c r="J119"/>
  <c r="BE119"/>
  <c r="J66"/>
  <c r="BI116"/>
  <c r="BH116"/>
  <c r="BG116"/>
  <c r="BF116"/>
  <c r="T116"/>
  <c r="R116"/>
  <c r="P116"/>
  <c r="BK116"/>
  <c r="J116"/>
  <c r="BE116"/>
  <c r="BI109"/>
  <c r="BH109"/>
  <c r="BG109"/>
  <c r="BF109"/>
  <c r="T109"/>
  <c r="R109"/>
  <c r="P109"/>
  <c r="BK109"/>
  <c r="J109"/>
  <c r="BE109"/>
  <c r="BI104"/>
  <c r="BH104"/>
  <c r="BG104"/>
  <c r="BF104"/>
  <c r="T104"/>
  <c r="R104"/>
  <c r="P104"/>
  <c r="BK104"/>
  <c r="J104"/>
  <c r="BE104"/>
  <c r="BI99"/>
  <c r="BH99"/>
  <c r="BG99"/>
  <c r="BF99"/>
  <c r="T99"/>
  <c r="R99"/>
  <c r="P99"/>
  <c r="BK99"/>
  <c r="J99"/>
  <c r="BE99"/>
  <c r="BI94"/>
  <c r="F39"/>
  <c i="1" r="BD61"/>
  <c i="6" r="BH94"/>
  <c r="F38"/>
  <c i="1" r="BC61"/>
  <c i="6" r="BG94"/>
  <c r="F37"/>
  <c i="1" r="BB61"/>
  <c i="6" r="BF94"/>
  <c r="J36"/>
  <c i="1" r="AW61"/>
  <c i="6" r="F36"/>
  <c i="1" r="BA61"/>
  <c i="6" r="T94"/>
  <c r="T93"/>
  <c r="T92"/>
  <c r="T91"/>
  <c r="R94"/>
  <c r="R93"/>
  <c r="R92"/>
  <c r="R91"/>
  <c r="P94"/>
  <c r="P93"/>
  <c r="P92"/>
  <c r="P91"/>
  <c i="1" r="AU61"/>
  <c i="6" r="BK94"/>
  <c r="BK93"/>
  <c r="J93"/>
  <c r="BK92"/>
  <c r="J92"/>
  <c r="BK91"/>
  <c r="J91"/>
  <c r="J63"/>
  <c r="J32"/>
  <c i="1" r="AG61"/>
  <c i="6" r="J94"/>
  <c r="BE94"/>
  <c r="J35"/>
  <c i="1" r="AV61"/>
  <c i="6" r="F35"/>
  <c i="1" r="AZ61"/>
  <c i="6" r="J65"/>
  <c r="J64"/>
  <c r="F85"/>
  <c r="E83"/>
  <c r="F56"/>
  <c r="E54"/>
  <c r="J41"/>
  <c r="J26"/>
  <c r="E26"/>
  <c r="J88"/>
  <c r="J59"/>
  <c r="J25"/>
  <c r="J23"/>
  <c r="E23"/>
  <c r="J87"/>
  <c r="J58"/>
  <c r="J22"/>
  <c r="J20"/>
  <c r="E20"/>
  <c r="F88"/>
  <c r="F59"/>
  <c r="J19"/>
  <c r="J17"/>
  <c r="E17"/>
  <c r="F87"/>
  <c r="F58"/>
  <c r="J16"/>
  <c r="J14"/>
  <c r="J85"/>
  <c r="J56"/>
  <c r="E7"/>
  <c r="E79"/>
  <c r="E50"/>
  <c i="5" r="J39"/>
  <c r="J38"/>
  <c i="1" r="AY60"/>
  <c i="5" r="J37"/>
  <c i="1" r="AX60"/>
  <c i="5" r="BI465"/>
  <c r="BH465"/>
  <c r="BG465"/>
  <c r="BF465"/>
  <c r="T465"/>
  <c r="T464"/>
  <c r="R465"/>
  <c r="R464"/>
  <c r="P465"/>
  <c r="P464"/>
  <c r="BK465"/>
  <c r="BK464"/>
  <c r="J464"/>
  <c r="J465"/>
  <c r="BE465"/>
  <c r="J68"/>
  <c r="BI460"/>
  <c r="BH460"/>
  <c r="BG460"/>
  <c r="BF460"/>
  <c r="T460"/>
  <c r="R460"/>
  <c r="P460"/>
  <c r="BK460"/>
  <c r="J460"/>
  <c r="BE460"/>
  <c r="BI456"/>
  <c r="BH456"/>
  <c r="BG456"/>
  <c r="BF456"/>
  <c r="T456"/>
  <c r="R456"/>
  <c r="P456"/>
  <c r="BK456"/>
  <c r="J456"/>
  <c r="BE456"/>
  <c r="BI449"/>
  <c r="BH449"/>
  <c r="BG449"/>
  <c r="BF449"/>
  <c r="T449"/>
  <c r="T448"/>
  <c r="R449"/>
  <c r="R448"/>
  <c r="P449"/>
  <c r="P448"/>
  <c r="BK449"/>
  <c r="BK448"/>
  <c r="J448"/>
  <c r="J449"/>
  <c r="BE449"/>
  <c r="J67"/>
  <c r="BI443"/>
  <c r="BH443"/>
  <c r="BG443"/>
  <c r="BF443"/>
  <c r="T443"/>
  <c r="R443"/>
  <c r="P443"/>
  <c r="BK443"/>
  <c r="J443"/>
  <c r="BE443"/>
  <c r="BI438"/>
  <c r="BH438"/>
  <c r="BG438"/>
  <c r="BF438"/>
  <c r="T438"/>
  <c r="T437"/>
  <c r="R438"/>
  <c r="R437"/>
  <c r="P438"/>
  <c r="P437"/>
  <c r="BK438"/>
  <c r="BK437"/>
  <c r="J437"/>
  <c r="J438"/>
  <c r="BE438"/>
  <c r="J66"/>
  <c r="BI434"/>
  <c r="BH434"/>
  <c r="BG434"/>
  <c r="BF434"/>
  <c r="T434"/>
  <c r="R434"/>
  <c r="P434"/>
  <c r="BK434"/>
  <c r="J434"/>
  <c r="BE434"/>
  <c r="BI428"/>
  <c r="BH428"/>
  <c r="BG428"/>
  <c r="BF428"/>
  <c r="T428"/>
  <c r="R428"/>
  <c r="P428"/>
  <c r="BK428"/>
  <c r="J428"/>
  <c r="BE428"/>
  <c r="BI424"/>
  <c r="BH424"/>
  <c r="BG424"/>
  <c r="BF424"/>
  <c r="T424"/>
  <c r="R424"/>
  <c r="P424"/>
  <c r="BK424"/>
  <c r="J424"/>
  <c r="BE424"/>
  <c r="BI420"/>
  <c r="BH420"/>
  <c r="BG420"/>
  <c r="BF420"/>
  <c r="T420"/>
  <c r="R420"/>
  <c r="P420"/>
  <c r="BK420"/>
  <c r="J420"/>
  <c r="BE420"/>
  <c r="BI415"/>
  <c r="BH415"/>
  <c r="BG415"/>
  <c r="BF415"/>
  <c r="T415"/>
  <c r="R415"/>
  <c r="P415"/>
  <c r="BK415"/>
  <c r="J415"/>
  <c r="BE415"/>
  <c r="BI408"/>
  <c r="BH408"/>
  <c r="BG408"/>
  <c r="BF408"/>
  <c r="T408"/>
  <c r="R408"/>
  <c r="P408"/>
  <c r="BK408"/>
  <c r="J408"/>
  <c r="BE408"/>
  <c r="BI401"/>
  <c r="BH401"/>
  <c r="BG401"/>
  <c r="BF401"/>
  <c r="T401"/>
  <c r="R401"/>
  <c r="P401"/>
  <c r="BK401"/>
  <c r="J401"/>
  <c r="BE401"/>
  <c r="BI396"/>
  <c r="BH396"/>
  <c r="BG396"/>
  <c r="BF396"/>
  <c r="T396"/>
  <c r="R396"/>
  <c r="P396"/>
  <c r="BK396"/>
  <c r="J396"/>
  <c r="BE396"/>
  <c r="BI389"/>
  <c r="BH389"/>
  <c r="BG389"/>
  <c r="BF389"/>
  <c r="T389"/>
  <c r="R389"/>
  <c r="P389"/>
  <c r="BK389"/>
  <c r="J389"/>
  <c r="BE389"/>
  <c r="BI382"/>
  <c r="BH382"/>
  <c r="BG382"/>
  <c r="BF382"/>
  <c r="T382"/>
  <c r="R382"/>
  <c r="P382"/>
  <c r="BK382"/>
  <c r="J382"/>
  <c r="BE382"/>
  <c r="BI377"/>
  <c r="BH377"/>
  <c r="BG377"/>
  <c r="BF377"/>
  <c r="T377"/>
  <c r="R377"/>
  <c r="P377"/>
  <c r="BK377"/>
  <c r="J377"/>
  <c r="BE377"/>
  <c r="BI372"/>
  <c r="BH372"/>
  <c r="BG372"/>
  <c r="BF372"/>
  <c r="T372"/>
  <c r="R372"/>
  <c r="P372"/>
  <c r="BK372"/>
  <c r="J372"/>
  <c r="BE372"/>
  <c r="BI367"/>
  <c r="BH367"/>
  <c r="BG367"/>
  <c r="BF367"/>
  <c r="T367"/>
  <c r="R367"/>
  <c r="P367"/>
  <c r="BK367"/>
  <c r="J367"/>
  <c r="BE367"/>
  <c r="BI363"/>
  <c r="BH363"/>
  <c r="BG363"/>
  <c r="BF363"/>
  <c r="T363"/>
  <c r="R363"/>
  <c r="P363"/>
  <c r="BK363"/>
  <c r="J363"/>
  <c r="BE363"/>
  <c r="BI358"/>
  <c r="BH358"/>
  <c r="BG358"/>
  <c r="BF358"/>
  <c r="T358"/>
  <c r="R358"/>
  <c r="P358"/>
  <c r="BK358"/>
  <c r="J358"/>
  <c r="BE358"/>
  <c r="BI354"/>
  <c r="BH354"/>
  <c r="BG354"/>
  <c r="BF354"/>
  <c r="T354"/>
  <c r="R354"/>
  <c r="P354"/>
  <c r="BK354"/>
  <c r="J354"/>
  <c r="BE354"/>
  <c r="BI349"/>
  <c r="BH349"/>
  <c r="BG349"/>
  <c r="BF349"/>
  <c r="T349"/>
  <c r="R349"/>
  <c r="P349"/>
  <c r="BK349"/>
  <c r="J349"/>
  <c r="BE349"/>
  <c r="BI344"/>
  <c r="BH344"/>
  <c r="BG344"/>
  <c r="BF344"/>
  <c r="T344"/>
  <c r="R344"/>
  <c r="P344"/>
  <c r="BK344"/>
  <c r="J344"/>
  <c r="BE344"/>
  <c r="BI339"/>
  <c r="BH339"/>
  <c r="BG339"/>
  <c r="BF339"/>
  <c r="T339"/>
  <c r="R339"/>
  <c r="P339"/>
  <c r="BK339"/>
  <c r="J339"/>
  <c r="BE339"/>
  <c r="BI334"/>
  <c r="BH334"/>
  <c r="BG334"/>
  <c r="BF334"/>
  <c r="T334"/>
  <c r="R334"/>
  <c r="P334"/>
  <c r="BK334"/>
  <c r="J334"/>
  <c r="BE334"/>
  <c r="BI330"/>
  <c r="BH330"/>
  <c r="BG330"/>
  <c r="BF330"/>
  <c r="T330"/>
  <c r="R330"/>
  <c r="P330"/>
  <c r="BK330"/>
  <c r="J330"/>
  <c r="BE330"/>
  <c r="BI323"/>
  <c r="BH323"/>
  <c r="BG323"/>
  <c r="BF323"/>
  <c r="T323"/>
  <c r="R323"/>
  <c r="P323"/>
  <c r="BK323"/>
  <c r="J323"/>
  <c r="BE323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5"/>
  <c r="BH315"/>
  <c r="BG315"/>
  <c r="BF315"/>
  <c r="T315"/>
  <c r="R315"/>
  <c r="P315"/>
  <c r="BK315"/>
  <c r="J315"/>
  <c r="BE315"/>
  <c r="BI312"/>
  <c r="BH312"/>
  <c r="BG312"/>
  <c r="BF312"/>
  <c r="T312"/>
  <c r="R312"/>
  <c r="P312"/>
  <c r="BK312"/>
  <c r="J312"/>
  <c r="BE312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3"/>
  <c r="BH303"/>
  <c r="BG303"/>
  <c r="BF303"/>
  <c r="T303"/>
  <c r="R303"/>
  <c r="P303"/>
  <c r="BK303"/>
  <c r="J303"/>
  <c r="BE303"/>
  <c r="BI300"/>
  <c r="BH300"/>
  <c r="BG300"/>
  <c r="BF300"/>
  <c r="T300"/>
  <c r="R300"/>
  <c r="P300"/>
  <c r="BK300"/>
  <c r="J300"/>
  <c r="BE300"/>
  <c r="BI297"/>
  <c r="BH297"/>
  <c r="BG297"/>
  <c r="BF297"/>
  <c r="T297"/>
  <c r="R297"/>
  <c r="P297"/>
  <c r="BK297"/>
  <c r="J297"/>
  <c r="BE297"/>
  <c r="BI294"/>
  <c r="BH294"/>
  <c r="BG294"/>
  <c r="BF294"/>
  <c r="T294"/>
  <c r="R294"/>
  <c r="P294"/>
  <c r="BK294"/>
  <c r="J294"/>
  <c r="BE294"/>
  <c r="BI288"/>
  <c r="BH288"/>
  <c r="BG288"/>
  <c r="BF288"/>
  <c r="T288"/>
  <c r="R288"/>
  <c r="P288"/>
  <c r="BK288"/>
  <c r="J288"/>
  <c r="BE288"/>
  <c r="BI285"/>
  <c r="BH285"/>
  <c r="BG285"/>
  <c r="BF285"/>
  <c r="T285"/>
  <c r="R285"/>
  <c r="P285"/>
  <c r="BK285"/>
  <c r="J285"/>
  <c r="BE285"/>
  <c r="BI282"/>
  <c r="BH282"/>
  <c r="BG282"/>
  <c r="BF282"/>
  <c r="T282"/>
  <c r="R282"/>
  <c r="P282"/>
  <c r="BK282"/>
  <c r="J282"/>
  <c r="BE282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3"/>
  <c r="BH273"/>
  <c r="BG273"/>
  <c r="BF273"/>
  <c r="T273"/>
  <c r="R273"/>
  <c r="P273"/>
  <c r="BK273"/>
  <c r="J273"/>
  <c r="BE273"/>
  <c r="BI270"/>
  <c r="BH270"/>
  <c r="BG270"/>
  <c r="BF270"/>
  <c r="T270"/>
  <c r="R270"/>
  <c r="P270"/>
  <c r="BK270"/>
  <c r="J270"/>
  <c r="BE270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5"/>
  <c r="BH255"/>
  <c r="BG255"/>
  <c r="BF255"/>
  <c r="T255"/>
  <c r="R255"/>
  <c r="P255"/>
  <c r="BK255"/>
  <c r="J255"/>
  <c r="BE255"/>
  <c r="BI252"/>
  <c r="BH252"/>
  <c r="BG252"/>
  <c r="BF252"/>
  <c r="T252"/>
  <c r="R252"/>
  <c r="P252"/>
  <c r="BK252"/>
  <c r="J252"/>
  <c r="BE252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3"/>
  <c r="BH243"/>
  <c r="BG243"/>
  <c r="BF243"/>
  <c r="T243"/>
  <c r="R243"/>
  <c r="P243"/>
  <c r="BK243"/>
  <c r="J243"/>
  <c r="BE243"/>
  <c r="BI239"/>
  <c r="BH239"/>
  <c r="BG239"/>
  <c r="BF239"/>
  <c r="T239"/>
  <c r="R239"/>
  <c r="P239"/>
  <c r="BK239"/>
  <c r="J239"/>
  <c r="BE239"/>
  <c r="BI235"/>
  <c r="BH235"/>
  <c r="BG235"/>
  <c r="BF235"/>
  <c r="T235"/>
  <c r="R235"/>
  <c r="P235"/>
  <c r="BK235"/>
  <c r="J235"/>
  <c r="BE235"/>
  <c r="BI231"/>
  <c r="BH231"/>
  <c r="BG231"/>
  <c r="BF231"/>
  <c r="T231"/>
  <c r="R231"/>
  <c r="P231"/>
  <c r="BK231"/>
  <c r="J231"/>
  <c r="BE231"/>
  <c r="BI224"/>
  <c r="BH224"/>
  <c r="BG224"/>
  <c r="BF224"/>
  <c r="T224"/>
  <c r="R224"/>
  <c r="P224"/>
  <c r="BK224"/>
  <c r="J224"/>
  <c r="BE224"/>
  <c r="BI219"/>
  <c r="BH219"/>
  <c r="BG219"/>
  <c r="BF219"/>
  <c r="T219"/>
  <c r="R219"/>
  <c r="P219"/>
  <c r="BK219"/>
  <c r="J219"/>
  <c r="BE219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3"/>
  <c r="BH193"/>
  <c r="BG193"/>
  <c r="BF193"/>
  <c r="T193"/>
  <c r="R193"/>
  <c r="P193"/>
  <c r="BK193"/>
  <c r="J193"/>
  <c r="BE193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78"/>
  <c r="BH178"/>
  <c r="BG178"/>
  <c r="BF178"/>
  <c r="T178"/>
  <c r="R178"/>
  <c r="P178"/>
  <c r="BK178"/>
  <c r="J178"/>
  <c r="BE178"/>
  <c r="BI173"/>
  <c r="BH173"/>
  <c r="BG173"/>
  <c r="BF173"/>
  <c r="T173"/>
  <c r="R173"/>
  <c r="P173"/>
  <c r="BK173"/>
  <c r="J173"/>
  <c r="BE173"/>
  <c r="BI168"/>
  <c r="BH168"/>
  <c r="BG168"/>
  <c r="BF168"/>
  <c r="T168"/>
  <c r="R168"/>
  <c r="P168"/>
  <c r="BK168"/>
  <c r="J168"/>
  <c r="BE168"/>
  <c r="BI163"/>
  <c r="BH163"/>
  <c r="BG163"/>
  <c r="BF163"/>
  <c r="T163"/>
  <c r="R163"/>
  <c r="P163"/>
  <c r="BK163"/>
  <c r="J163"/>
  <c r="BE163"/>
  <c r="BI158"/>
  <c r="BH158"/>
  <c r="BG158"/>
  <c r="BF158"/>
  <c r="T158"/>
  <c r="R158"/>
  <c r="P158"/>
  <c r="BK158"/>
  <c r="J158"/>
  <c r="BE158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4"/>
  <c r="BH144"/>
  <c r="BG144"/>
  <c r="BF144"/>
  <c r="T144"/>
  <c r="R144"/>
  <c r="P144"/>
  <c r="BK144"/>
  <c r="J144"/>
  <c r="BE144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98"/>
  <c r="BH98"/>
  <c r="BG98"/>
  <c r="BF98"/>
  <c r="T98"/>
  <c r="R98"/>
  <c r="P98"/>
  <c r="BK98"/>
  <c r="J98"/>
  <c r="BE98"/>
  <c r="BI93"/>
  <c r="F39"/>
  <c i="1" r="BD60"/>
  <c i="5" r="BH93"/>
  <c r="F38"/>
  <c i="1" r="BC60"/>
  <c i="5" r="BG93"/>
  <c r="F37"/>
  <c i="1" r="BB60"/>
  <c i="5" r="BF93"/>
  <c r="J36"/>
  <c i="1" r="AW60"/>
  <c i="5" r="F36"/>
  <c i="1" r="BA60"/>
  <c i="5" r="T93"/>
  <c r="T92"/>
  <c r="T91"/>
  <c r="T90"/>
  <c r="R93"/>
  <c r="R92"/>
  <c r="R91"/>
  <c r="R90"/>
  <c r="P93"/>
  <c r="P92"/>
  <c r="P91"/>
  <c r="P90"/>
  <c i="1" r="AU60"/>
  <c i="5" r="BK93"/>
  <c r="BK92"/>
  <c r="J92"/>
  <c r="BK91"/>
  <c r="J91"/>
  <c r="BK90"/>
  <c r="J90"/>
  <c r="J63"/>
  <c r="J32"/>
  <c i="1" r="AG60"/>
  <c i="5" r="J93"/>
  <c r="BE93"/>
  <c r="J35"/>
  <c i="1" r="AV60"/>
  <c i="5" r="F35"/>
  <c i="1" r="AZ60"/>
  <c i="5" r="J65"/>
  <c r="J64"/>
  <c r="F84"/>
  <c r="E82"/>
  <c r="F56"/>
  <c r="E54"/>
  <c r="J41"/>
  <c r="J26"/>
  <c r="E26"/>
  <c r="J87"/>
  <c r="J59"/>
  <c r="J25"/>
  <c r="J23"/>
  <c r="E23"/>
  <c r="J86"/>
  <c r="J58"/>
  <c r="J22"/>
  <c r="J20"/>
  <c r="E20"/>
  <c r="F87"/>
  <c r="F59"/>
  <c r="J19"/>
  <c r="J17"/>
  <c r="E17"/>
  <c r="F86"/>
  <c r="F58"/>
  <c r="J16"/>
  <c r="J14"/>
  <c r="J84"/>
  <c r="J56"/>
  <c r="E7"/>
  <c r="E78"/>
  <c r="E50"/>
  <c i="4" r="J37"/>
  <c r="J36"/>
  <c i="1" r="AY58"/>
  <c i="4" r="J35"/>
  <c i="1" r="AX58"/>
  <c i="4" r="BI157"/>
  <c r="BH157"/>
  <c r="BG157"/>
  <c r="BF157"/>
  <c r="T157"/>
  <c r="T156"/>
  <c r="R157"/>
  <c r="R156"/>
  <c r="P157"/>
  <c r="P156"/>
  <c r="BK157"/>
  <c r="BK156"/>
  <c r="J156"/>
  <c r="J157"/>
  <c r="BE157"/>
  <c r="J64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2"/>
  <c r="BH142"/>
  <c r="BG142"/>
  <c r="BF142"/>
  <c r="T142"/>
  <c r="R142"/>
  <c r="P142"/>
  <c r="BK142"/>
  <c r="J142"/>
  <c r="BE142"/>
  <c r="BI135"/>
  <c r="BH135"/>
  <c r="BG135"/>
  <c r="BF135"/>
  <c r="T135"/>
  <c r="T134"/>
  <c r="R135"/>
  <c r="R134"/>
  <c r="P135"/>
  <c r="P134"/>
  <c r="BK135"/>
  <c r="BK134"/>
  <c r="J134"/>
  <c r="J135"/>
  <c r="BE135"/>
  <c r="J63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3"/>
  <c r="BH123"/>
  <c r="BG123"/>
  <c r="BF123"/>
  <c r="T123"/>
  <c r="R123"/>
  <c r="P123"/>
  <c r="BK123"/>
  <c r="J123"/>
  <c r="BE123"/>
  <c r="BI118"/>
  <c r="BH118"/>
  <c r="BG118"/>
  <c r="BF118"/>
  <c r="T118"/>
  <c r="T117"/>
  <c r="R118"/>
  <c r="R117"/>
  <c r="P118"/>
  <c r="P117"/>
  <c r="BK118"/>
  <c r="BK117"/>
  <c r="J117"/>
  <c r="J118"/>
  <c r="BE118"/>
  <c r="J62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4"/>
  <c r="BH94"/>
  <c r="BG94"/>
  <c r="BF94"/>
  <c r="T94"/>
  <c r="R94"/>
  <c r="P94"/>
  <c r="BK94"/>
  <c r="J94"/>
  <c r="BE94"/>
  <c r="BI87"/>
  <c r="F37"/>
  <c i="1" r="BD58"/>
  <c i="4" r="BH87"/>
  <c r="F36"/>
  <c i="1" r="BC58"/>
  <c i="4" r="BG87"/>
  <c r="F35"/>
  <c i="1" r="BB58"/>
  <c i="4" r="BF87"/>
  <c r="J34"/>
  <c i="1" r="AW58"/>
  <c i="4" r="F34"/>
  <c i="1" r="BA58"/>
  <c i="4" r="T87"/>
  <c r="T86"/>
  <c r="T85"/>
  <c r="T84"/>
  <c r="R87"/>
  <c r="R86"/>
  <c r="R85"/>
  <c r="R84"/>
  <c r="P87"/>
  <c r="P86"/>
  <c r="P85"/>
  <c r="P84"/>
  <c i="1" r="AU58"/>
  <c i="4" r="BK87"/>
  <c r="BK86"/>
  <c r="J86"/>
  <c r="BK85"/>
  <c r="J85"/>
  <c r="BK84"/>
  <c r="J84"/>
  <c r="J59"/>
  <c r="J30"/>
  <c i="1" r="AG58"/>
  <c i="4" r="J87"/>
  <c r="BE87"/>
  <c r="J33"/>
  <c i="1" r="AV58"/>
  <c i="4" r="F33"/>
  <c i="1" r="AZ58"/>
  <c i="4" r="J61"/>
  <c r="J60"/>
  <c r="F78"/>
  <c r="E76"/>
  <c r="F52"/>
  <c r="E50"/>
  <c r="J39"/>
  <c r="J24"/>
  <c r="E24"/>
  <c r="J81"/>
  <c r="J55"/>
  <c r="J23"/>
  <c r="J21"/>
  <c r="E21"/>
  <c r="J80"/>
  <c r="J54"/>
  <c r="J20"/>
  <c r="J18"/>
  <c r="E18"/>
  <c r="F81"/>
  <c r="F55"/>
  <c r="J17"/>
  <c r="J15"/>
  <c r="E15"/>
  <c r="F80"/>
  <c r="F54"/>
  <c r="J14"/>
  <c r="J12"/>
  <c r="J78"/>
  <c r="J52"/>
  <c r="E7"/>
  <c r="E74"/>
  <c r="E48"/>
  <c i="3" r="J39"/>
  <c r="J38"/>
  <c i="1" r="AY57"/>
  <c i="3" r="J37"/>
  <c i="1" r="AX57"/>
  <c i="3" r="BI356"/>
  <c r="BH356"/>
  <c r="BG356"/>
  <c r="BF356"/>
  <c r="T356"/>
  <c r="T355"/>
  <c r="R356"/>
  <c r="R355"/>
  <c r="P356"/>
  <c r="P355"/>
  <c r="BK356"/>
  <c r="BK355"/>
  <c r="J355"/>
  <c r="J356"/>
  <c r="BE356"/>
  <c r="J71"/>
  <c r="BI353"/>
  <c r="BH353"/>
  <c r="BG353"/>
  <c r="BF353"/>
  <c r="T353"/>
  <c r="R353"/>
  <c r="P353"/>
  <c r="BK353"/>
  <c r="J353"/>
  <c r="BE353"/>
  <c r="BI348"/>
  <c r="BH348"/>
  <c r="BG348"/>
  <c r="BF348"/>
  <c r="T348"/>
  <c r="R348"/>
  <c r="P348"/>
  <c r="BK348"/>
  <c r="J348"/>
  <c r="BE348"/>
  <c r="BI343"/>
  <c r="BH343"/>
  <c r="BG343"/>
  <c r="BF343"/>
  <c r="T343"/>
  <c r="R343"/>
  <c r="P343"/>
  <c r="BK343"/>
  <c r="J343"/>
  <c r="BE343"/>
  <c r="BI336"/>
  <c r="BH336"/>
  <c r="BG336"/>
  <c r="BF336"/>
  <c r="T336"/>
  <c r="R336"/>
  <c r="P336"/>
  <c r="BK336"/>
  <c r="J336"/>
  <c r="BE336"/>
  <c r="BI331"/>
  <c r="BH331"/>
  <c r="BG331"/>
  <c r="BF331"/>
  <c r="T331"/>
  <c r="T330"/>
  <c r="R331"/>
  <c r="R330"/>
  <c r="P331"/>
  <c r="P330"/>
  <c r="BK331"/>
  <c r="BK330"/>
  <c r="J330"/>
  <c r="J331"/>
  <c r="BE331"/>
  <c r="J70"/>
  <c r="BI325"/>
  <c r="BH325"/>
  <c r="BG325"/>
  <c r="BF325"/>
  <c r="T325"/>
  <c r="T324"/>
  <c r="R325"/>
  <c r="R324"/>
  <c r="P325"/>
  <c r="P324"/>
  <c r="BK325"/>
  <c r="BK324"/>
  <c r="J324"/>
  <c r="J325"/>
  <c r="BE325"/>
  <c r="J69"/>
  <c r="BI319"/>
  <c r="BH319"/>
  <c r="BG319"/>
  <c r="BF319"/>
  <c r="T319"/>
  <c r="R319"/>
  <c r="P319"/>
  <c r="BK319"/>
  <c r="J319"/>
  <c r="BE319"/>
  <c r="BI314"/>
  <c r="BH314"/>
  <c r="BG314"/>
  <c r="BF314"/>
  <c r="T314"/>
  <c r="R314"/>
  <c r="P314"/>
  <c r="BK314"/>
  <c r="J314"/>
  <c r="BE314"/>
  <c r="BI309"/>
  <c r="BH309"/>
  <c r="BG309"/>
  <c r="BF309"/>
  <c r="T309"/>
  <c r="R309"/>
  <c r="P309"/>
  <c r="BK309"/>
  <c r="J309"/>
  <c r="BE309"/>
  <c r="BI305"/>
  <c r="BH305"/>
  <c r="BG305"/>
  <c r="BF305"/>
  <c r="T305"/>
  <c r="R305"/>
  <c r="P305"/>
  <c r="BK305"/>
  <c r="J305"/>
  <c r="BE305"/>
  <c r="BI298"/>
  <c r="BH298"/>
  <c r="BG298"/>
  <c r="BF298"/>
  <c r="T298"/>
  <c r="R298"/>
  <c r="P298"/>
  <c r="BK298"/>
  <c r="J298"/>
  <c r="BE298"/>
  <c r="BI291"/>
  <c r="BH291"/>
  <c r="BG291"/>
  <c r="BF291"/>
  <c r="T291"/>
  <c r="R291"/>
  <c r="P291"/>
  <c r="BK291"/>
  <c r="J291"/>
  <c r="BE291"/>
  <c r="BI286"/>
  <c r="BH286"/>
  <c r="BG286"/>
  <c r="BF286"/>
  <c r="T286"/>
  <c r="T285"/>
  <c r="R286"/>
  <c r="R285"/>
  <c r="P286"/>
  <c r="P285"/>
  <c r="BK286"/>
  <c r="BK285"/>
  <c r="J285"/>
  <c r="J286"/>
  <c r="BE286"/>
  <c r="J68"/>
  <c r="BI280"/>
  <c r="BH280"/>
  <c r="BG280"/>
  <c r="BF280"/>
  <c r="T280"/>
  <c r="R280"/>
  <c r="P280"/>
  <c r="BK280"/>
  <c r="J280"/>
  <c r="BE280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59"/>
  <c r="BH259"/>
  <c r="BG259"/>
  <c r="BF259"/>
  <c r="T259"/>
  <c r="R259"/>
  <c r="P259"/>
  <c r="BK259"/>
  <c r="J259"/>
  <c r="BE259"/>
  <c r="BI244"/>
  <c r="BH244"/>
  <c r="BG244"/>
  <c r="BF244"/>
  <c r="T244"/>
  <c r="T243"/>
  <c r="R244"/>
  <c r="R243"/>
  <c r="P244"/>
  <c r="P243"/>
  <c r="BK244"/>
  <c r="BK243"/>
  <c r="J243"/>
  <c r="J244"/>
  <c r="BE244"/>
  <c r="J67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1"/>
  <c r="BH231"/>
  <c r="BG231"/>
  <c r="BF231"/>
  <c r="T231"/>
  <c r="R231"/>
  <c r="P231"/>
  <c r="BK231"/>
  <c r="J231"/>
  <c r="BE231"/>
  <c r="BI224"/>
  <c r="BH224"/>
  <c r="BG224"/>
  <c r="BF224"/>
  <c r="T224"/>
  <c r="R224"/>
  <c r="P224"/>
  <c r="BK224"/>
  <c r="J224"/>
  <c r="BE224"/>
  <c r="BI220"/>
  <c r="BH220"/>
  <c r="BG220"/>
  <c r="BF220"/>
  <c r="T220"/>
  <c r="R220"/>
  <c r="P220"/>
  <c r="BK220"/>
  <c r="J220"/>
  <c r="BE220"/>
  <c r="BI215"/>
  <c r="BH215"/>
  <c r="BG215"/>
  <c r="BF215"/>
  <c r="T215"/>
  <c r="R215"/>
  <c r="P215"/>
  <c r="BK215"/>
  <c r="J215"/>
  <c r="BE215"/>
  <c r="BI211"/>
  <c r="BH211"/>
  <c r="BG211"/>
  <c r="BF211"/>
  <c r="T211"/>
  <c r="T210"/>
  <c r="R211"/>
  <c r="R210"/>
  <c r="P211"/>
  <c r="P210"/>
  <c r="BK211"/>
  <c r="BK210"/>
  <c r="J210"/>
  <c r="J211"/>
  <c r="BE211"/>
  <c r="J66"/>
  <c r="BI205"/>
  <c r="BH205"/>
  <c r="BG205"/>
  <c r="BF205"/>
  <c r="T205"/>
  <c r="R205"/>
  <c r="P205"/>
  <c r="BK205"/>
  <c r="J205"/>
  <c r="BE205"/>
  <c r="BI200"/>
  <c r="BH200"/>
  <c r="BG200"/>
  <c r="BF200"/>
  <c r="T200"/>
  <c r="R200"/>
  <c r="P200"/>
  <c r="BK200"/>
  <c r="J200"/>
  <c r="BE200"/>
  <c r="BI193"/>
  <c r="BH193"/>
  <c r="BG193"/>
  <c r="BF193"/>
  <c r="T193"/>
  <c r="R193"/>
  <c r="P193"/>
  <c r="BK193"/>
  <c r="J193"/>
  <c r="BE193"/>
  <c r="BI186"/>
  <c r="BH186"/>
  <c r="BG186"/>
  <c r="BF186"/>
  <c r="T186"/>
  <c r="R186"/>
  <c r="P186"/>
  <c r="BK186"/>
  <c r="J186"/>
  <c r="BE186"/>
  <c r="BI177"/>
  <c r="BH177"/>
  <c r="BG177"/>
  <c r="BF177"/>
  <c r="T177"/>
  <c r="R177"/>
  <c r="P177"/>
  <c r="BK177"/>
  <c r="J177"/>
  <c r="BE177"/>
  <c r="BI172"/>
  <c r="BH172"/>
  <c r="BG172"/>
  <c r="BF172"/>
  <c r="T172"/>
  <c r="R172"/>
  <c r="P172"/>
  <c r="BK172"/>
  <c r="J172"/>
  <c r="BE172"/>
  <c r="BI167"/>
  <c r="BH167"/>
  <c r="BG167"/>
  <c r="BF167"/>
  <c r="T167"/>
  <c r="R167"/>
  <c r="P167"/>
  <c r="BK167"/>
  <c r="J167"/>
  <c r="BE167"/>
  <c r="BI162"/>
  <c r="BH162"/>
  <c r="BG162"/>
  <c r="BF162"/>
  <c r="T162"/>
  <c r="R162"/>
  <c r="P162"/>
  <c r="BK162"/>
  <c r="J162"/>
  <c r="BE162"/>
  <c r="BI157"/>
  <c r="BH157"/>
  <c r="BG157"/>
  <c r="BF157"/>
  <c r="T157"/>
  <c r="R157"/>
  <c r="P157"/>
  <c r="BK157"/>
  <c r="J157"/>
  <c r="BE157"/>
  <c r="BI152"/>
  <c r="BH152"/>
  <c r="BG152"/>
  <c r="BF152"/>
  <c r="T152"/>
  <c r="R152"/>
  <c r="P152"/>
  <c r="BK152"/>
  <c r="J152"/>
  <c r="BE152"/>
  <c r="BI145"/>
  <c r="BH145"/>
  <c r="BG145"/>
  <c r="BF145"/>
  <c r="T145"/>
  <c r="R145"/>
  <c r="P145"/>
  <c r="BK145"/>
  <c r="J145"/>
  <c r="BE145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7"/>
  <c r="BH127"/>
  <c r="BG127"/>
  <c r="BF127"/>
  <c r="T127"/>
  <c r="R127"/>
  <c r="P127"/>
  <c r="BK127"/>
  <c r="J127"/>
  <c r="BE127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6"/>
  <c r="F39"/>
  <c i="1" r="BD57"/>
  <c i="3" r="BH96"/>
  <c r="F38"/>
  <c i="1" r="BC57"/>
  <c i="3" r="BG96"/>
  <c r="F37"/>
  <c i="1" r="BB57"/>
  <c i="3" r="BF96"/>
  <c r="J36"/>
  <c i="1" r="AW57"/>
  <c i="3" r="F36"/>
  <c i="1" r="BA57"/>
  <c i="3" r="T96"/>
  <c r="T95"/>
  <c r="T94"/>
  <c r="T93"/>
  <c r="R96"/>
  <c r="R95"/>
  <c r="R94"/>
  <c r="R93"/>
  <c r="P96"/>
  <c r="P95"/>
  <c r="P94"/>
  <c r="P93"/>
  <c i="1" r="AU57"/>
  <c i="3" r="BK96"/>
  <c r="BK95"/>
  <c r="J95"/>
  <c r="BK94"/>
  <c r="J94"/>
  <c r="BK93"/>
  <c r="J93"/>
  <c r="J63"/>
  <c r="J32"/>
  <c i="1" r="AG57"/>
  <c i="3" r="J96"/>
  <c r="BE96"/>
  <c r="J35"/>
  <c i="1" r="AV57"/>
  <c i="3" r="F35"/>
  <c i="1" r="AZ57"/>
  <c i="3" r="J65"/>
  <c r="J64"/>
  <c r="F87"/>
  <c r="E85"/>
  <c r="F56"/>
  <c r="E54"/>
  <c r="J41"/>
  <c r="J26"/>
  <c r="E26"/>
  <c r="J90"/>
  <c r="J59"/>
  <c r="J25"/>
  <c r="J23"/>
  <c r="E23"/>
  <c r="J89"/>
  <c r="J58"/>
  <c r="J22"/>
  <c r="J20"/>
  <c r="E20"/>
  <c r="F90"/>
  <c r="F59"/>
  <c r="J19"/>
  <c r="J17"/>
  <c r="E17"/>
  <c r="F89"/>
  <c r="F58"/>
  <c r="J16"/>
  <c r="J14"/>
  <c r="J87"/>
  <c r="J56"/>
  <c r="E7"/>
  <c r="E81"/>
  <c r="E50"/>
  <c i="2" r="J39"/>
  <c r="J38"/>
  <c i="1" r="AY56"/>
  <c i="2" r="J37"/>
  <c i="1" r="AX56"/>
  <c i="2" r="BI253"/>
  <c r="BH253"/>
  <c r="BG253"/>
  <c r="BF253"/>
  <c r="T253"/>
  <c r="T252"/>
  <c r="R253"/>
  <c r="R252"/>
  <c r="P253"/>
  <c r="P252"/>
  <c r="BK253"/>
  <c r="BK252"/>
  <c r="J252"/>
  <c r="J253"/>
  <c r="BE253"/>
  <c r="J69"/>
  <c r="BI245"/>
  <c r="BH245"/>
  <c r="BG245"/>
  <c r="BF245"/>
  <c r="T245"/>
  <c r="R245"/>
  <c r="P245"/>
  <c r="BK245"/>
  <c r="J245"/>
  <c r="BE245"/>
  <c r="BI232"/>
  <c r="BH232"/>
  <c r="BG232"/>
  <c r="BF232"/>
  <c r="T232"/>
  <c r="T231"/>
  <c r="R232"/>
  <c r="R231"/>
  <c r="P232"/>
  <c r="P231"/>
  <c r="BK232"/>
  <c r="BK231"/>
  <c r="J231"/>
  <c r="J232"/>
  <c r="BE232"/>
  <c r="J68"/>
  <c r="BI226"/>
  <c r="BH226"/>
  <c r="BG226"/>
  <c r="BF226"/>
  <c r="T226"/>
  <c r="T225"/>
  <c r="R226"/>
  <c r="R225"/>
  <c r="P226"/>
  <c r="P225"/>
  <c r="BK226"/>
  <c r="BK225"/>
  <c r="J225"/>
  <c r="J226"/>
  <c r="BE226"/>
  <c r="J67"/>
  <c r="BI220"/>
  <c r="BH220"/>
  <c r="BG220"/>
  <c r="BF220"/>
  <c r="T220"/>
  <c r="R220"/>
  <c r="P220"/>
  <c r="BK220"/>
  <c r="J220"/>
  <c r="BE220"/>
  <c r="BI213"/>
  <c r="BH213"/>
  <c r="BG213"/>
  <c r="BF213"/>
  <c r="T213"/>
  <c r="T212"/>
  <c r="R213"/>
  <c r="R212"/>
  <c r="P213"/>
  <c r="P212"/>
  <c r="BK213"/>
  <c r="BK212"/>
  <c r="J212"/>
  <c r="J213"/>
  <c r="BE213"/>
  <c r="J66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89"/>
  <c r="BH189"/>
  <c r="BG189"/>
  <c r="BF189"/>
  <c r="T189"/>
  <c r="R189"/>
  <c r="P189"/>
  <c r="BK189"/>
  <c r="J189"/>
  <c r="BE189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99"/>
  <c r="BH99"/>
  <c r="BG99"/>
  <c r="BF99"/>
  <c r="T99"/>
  <c r="R99"/>
  <c r="P99"/>
  <c r="BK99"/>
  <c r="J99"/>
  <c r="BE99"/>
  <c r="BI94"/>
  <c r="F39"/>
  <c i="1" r="BD56"/>
  <c i="2" r="BH94"/>
  <c r="F38"/>
  <c i="1" r="BC56"/>
  <c i="2" r="BG94"/>
  <c r="F37"/>
  <c i="1" r="BB56"/>
  <c i="2" r="BF94"/>
  <c r="J36"/>
  <c i="1" r="AW56"/>
  <c i="2" r="F36"/>
  <c i="1" r="BA56"/>
  <c i="2" r="T94"/>
  <c r="T93"/>
  <c r="T92"/>
  <c r="T91"/>
  <c r="R94"/>
  <c r="R93"/>
  <c r="R92"/>
  <c r="R91"/>
  <c r="P94"/>
  <c r="P93"/>
  <c r="P92"/>
  <c r="P91"/>
  <c i="1" r="AU56"/>
  <c i="2" r="BK94"/>
  <c r="BK93"/>
  <c r="J93"/>
  <c r="BK92"/>
  <c r="J92"/>
  <c r="BK91"/>
  <c r="J91"/>
  <c r="J63"/>
  <c r="J32"/>
  <c i="1" r="AG56"/>
  <c i="2" r="J94"/>
  <c r="BE94"/>
  <c r="J35"/>
  <c i="1" r="AV56"/>
  <c i="2" r="F35"/>
  <c i="1" r="AZ56"/>
  <c i="2" r="J65"/>
  <c r="J64"/>
  <c r="F85"/>
  <c r="E83"/>
  <c r="F56"/>
  <c r="E54"/>
  <c r="J41"/>
  <c r="J26"/>
  <c r="E26"/>
  <c r="J88"/>
  <c r="J59"/>
  <c r="J25"/>
  <c r="J23"/>
  <c r="E23"/>
  <c r="J87"/>
  <c r="J58"/>
  <c r="J22"/>
  <c r="J20"/>
  <c r="E20"/>
  <c r="F88"/>
  <c r="F59"/>
  <c r="J19"/>
  <c r="J17"/>
  <c r="E17"/>
  <c r="F87"/>
  <c r="F58"/>
  <c r="J16"/>
  <c r="J14"/>
  <c r="J85"/>
  <c r="J56"/>
  <c r="E7"/>
  <c r="E79"/>
  <c r="E50"/>
  <c i="1" r="BD59"/>
  <c r="BC59"/>
  <c r="BB59"/>
  <c r="BA59"/>
  <c r="AZ59"/>
  <c r="AY59"/>
  <c r="AX59"/>
  <c r="AW59"/>
  <c r="AV59"/>
  <c r="AU59"/>
  <c r="AT59"/>
  <c r="AS59"/>
  <c r="AG59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2"/>
  <c r="AN62"/>
  <c r="AT61"/>
  <c r="AN61"/>
  <c r="AT60"/>
  <c r="AN60"/>
  <c r="AN59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<sst xmlns="http://schemas.openxmlformats.org/spreadsheetml/2006/main">
  <si>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</si>
  <si>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</si>
  <si>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</si>
  <si>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</si>
  <si>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</si>
  <si>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{77f8ab98-e745-4b09-81e7-9d00dd306077}</t>
  </si>
  <si>
    <t>0,01</t>
  </si>
  <si>
    <t>21</t>
  </si>
  <si>
    <t>0,1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</si>
  <si>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</si>
  <si>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</si>
  <si>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</si>
  <si>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</si>
  <si>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</si>
  <si>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2024/17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</si>
  <si>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</si>
  <si>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</si>
  <si>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Letovice-odstranění sedimentů</t>
  </si>
  <si>
    <t>KSO:</t>
  </si>
  <si>
    <t>CC-CZ:</t>
  </si>
  <si>
    <t>Místo:</t>
  </si>
  <si>
    <t xml:space="preserve"> </t>
  </si>
  <si>
    <t>Datum:</t>
  </si>
  <si>
    <t>5. 2. 2019</t>
  </si>
  <si>
    <t>Zadavatel:</t>
  </si>
  <si>
    <t>IČ:</t>
  </si>
  <si>
    <t>DIČ:</t>
  </si>
  <si>
    <t>Uchazeč:</t>
  </si>
  <si>
    <t>Vyplň údaj</t>
  </si>
  <si>
    <t>Projektant:</t>
  </si>
  <si>
    <t>True</t>
  </si>
  <si>
    <t>1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</si>
  <si>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</si>
  <si>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</si>
  <si>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</si>
  <si>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</si>
  <si>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</si>
  <si>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</si>
  <si>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</si>
  <si>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</si>
  <si>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</si>
  <si>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</si>
  <si>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</si>
  <si>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</si>
  <si>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</si>
  <si>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</si>
  <si>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</si>
  <si>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</si>
  <si>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</si>
  <si>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</si>
  <si>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</si>
  <si>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</si>
  <si>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</si>
  <si>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</si>
  <si>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</si>
  <si>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</si>
  <si>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</si>
  <si>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</si>
  <si>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</si>
  <si>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</si>
  <si>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</si>
  <si>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</si>
  <si>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</si>
  <si>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</si>
  <si>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</si>
  <si>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</si>
  <si>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</si>
  <si>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</si>
  <si>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</si>
  <si>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</si>
  <si>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</si>
  <si>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</si>
  <si>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</si>
  <si>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SO 01 - Konec vzdutí</t>
  </si>
  <si>
    <t>STA</t>
  </si>
  <si>
    <t>{ffa937a7-14b1-4ccc-9fae-cd63036e5e96}</t>
  </si>
  <si>
    <t>2</t>
  </si>
  <si>
    <t>/</t>
  </si>
  <si>
    <t>SO 01.1</t>
  </si>
  <si>
    <t>SO 01.1 - Odstranění sedimentů</t>
  </si>
  <si>
    <t>Soupis</t>
  </si>
  <si>
    <t>{1fd39b0d-3db6-4fa3-8574-129b41d554c9}</t>
  </si>
  <si>
    <t>SO 01.2</t>
  </si>
  <si>
    <t>SO 01.2 - Vnořená sedimentační hráz</t>
  </si>
  <si>
    <t>{8891744a-3fc7-4c2c-8c92-fedad3cd5e8f}</t>
  </si>
  <si>
    <t>SO 02</t>
  </si>
  <si>
    <t>SO 02 - Lazinovská zátoka</t>
  </si>
  <si>
    <t>{9ce65871-0ac6-41ad-b3da-1de2ea3e7066}</t>
  </si>
  <si>
    <t>SO 03</t>
  </si>
  <si>
    <t>SO 03 - Uložení sedimentů na povrch terénu</t>
  </si>
  <si>
    <t>{ab0d6fb8-ab40-40dc-b933-adec9cd76d62}</t>
  </si>
  <si>
    <t>SO 03.1</t>
  </si>
  <si>
    <t>SO 03.1 - Terénní úpravy</t>
  </si>
  <si>
    <t>{5feae967-4f23-4e44-a503-1ac8ab549136}</t>
  </si>
  <si>
    <t>SO 03.2</t>
  </si>
  <si>
    <t>SO 03.2 - Úprava bezejmenného levostranného přítoku</t>
  </si>
  <si>
    <t>{f5bc3a69-bf00-4efe-8cd7-29f930d78d48}</t>
  </si>
  <si>
    <t>VRN</t>
  </si>
  <si>
    <t>VRN - Vedlejší rozpočtové náklady</t>
  </si>
  <si>
    <t>{04420cf1-b786-4c5d-8829-621ccfa73868}</t>
  </si>
  <si>
    <t>KRYCÍ LIST SOUPISU PRACÍ</t>
  </si>
  <si>
    <t>Objekt:</t>
  </si>
  <si>
    <t>SO 01 - SO 01 - Konec vzdutí</t>
  </si>
  <si>
    <t>Soupis:</t>
  </si>
  <si>
    <t>SO 01.1 - SO 01.1 - Odstranění sedimentů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</si>
  <si>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</si>
  <si>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</si>
  <si>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</si>
  <si>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</si>
  <si>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</si>
  <si>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</si>
  <si>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</si>
  <si>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</si>
  <si>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</si>
  <si>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</si>
  <si>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</si>
  <si>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</si>
  <si>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</si>
  <si>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</si>
  <si>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</si>
  <si>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</si>
  <si>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</si>
  <si>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</si>
  <si>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</si>
  <si>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</si>
  <si>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</si>
  <si>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</si>
  <si>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</si>
  <si>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</si>
  <si>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</si>
  <si>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</si>
  <si>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</si>
  <si>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</si>
  <si>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</si>
  <si>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111103213</t>
  </si>
  <si>
    <t>Kosení ve vegetačním období divokého porostu hustého</t>
  </si>
  <si>
    <t>ha</t>
  </si>
  <si>
    <t>CS ÚRS 2019 01</t>
  </si>
  <si>
    <t>4</t>
  </si>
  <si>
    <t>-2027548781</t>
  </si>
  <si>
    <t>PP</t>
  </si>
  <si>
    <t>Kosení travin a vodních rostlin ve vegetačním období divokého porostu hustého</t>
  </si>
  <si>
    <t>VV</t>
  </si>
  <si>
    <t>8,5-1,7</t>
  </si>
  <si>
    <t>pokosení travin vzrostlích na sedimentech</t>
  </si>
  <si>
    <t>3</t>
  </si>
  <si>
    <t>Součet</t>
  </si>
  <si>
    <t>111201103</t>
  </si>
  <si>
    <t>Odstranění křovin a stromů průměru kmene do 100 mm i s kořeny z celkové plochy přes 10000 m2</t>
  </si>
  <si>
    <t>m2</t>
  </si>
  <si>
    <t>-13504403</t>
  </si>
  <si>
    <t xml:space="preserve">Odstranění křovin a stromů s odstraněním kořenů  průměru kmene do 100 mm do sklonu terénu 1 : 5, při celkové ploše přes 10 000 m2</t>
  </si>
  <si>
    <t>10000+7000+20</t>
  </si>
  <si>
    <t>odstranění křovina ze sedimentu</t>
  </si>
  <si>
    <t>112101101</t>
  </si>
  <si>
    <t>Odstranění stromů listnatých průměru kmene do 300 mm</t>
  </si>
  <si>
    <t>kus</t>
  </si>
  <si>
    <t>-525189796</t>
  </si>
  <si>
    <t>Odstranění stromů s odřezáním kmene a s odvětvením listnatých, průměru kmene přes 100 do 300 mm</t>
  </si>
  <si>
    <t>42+46</t>
  </si>
  <si>
    <t>112101102</t>
  </si>
  <si>
    <t>Odstranění stromů listnatých průměru kmene do 500 mm</t>
  </si>
  <si>
    <t>-364895542</t>
  </si>
  <si>
    <t>Odstranění stromů s odřezáním kmene a s odvětvením listnatých, průměru kmene přes 300 do 500 mm</t>
  </si>
  <si>
    <t>23+20</t>
  </si>
  <si>
    <t>5</t>
  </si>
  <si>
    <t>112101103</t>
  </si>
  <si>
    <t>Odstranění stromů listnatých průměru kmene do 700 mm</t>
  </si>
  <si>
    <t>1537435342</t>
  </si>
  <si>
    <t>Odstranění stromů s odřezáním kmene a s odvětvením listnatých, průměru kmene přes 500 do 700 mm</t>
  </si>
  <si>
    <t>5+17</t>
  </si>
  <si>
    <t>6</t>
  </si>
  <si>
    <t>112101104</t>
  </si>
  <si>
    <t>Odstranění stromů listnatých průměru kmene do 900 mm</t>
  </si>
  <si>
    <t>-196332664</t>
  </si>
  <si>
    <t>Odstranění stromů s odřezáním kmene a s odvětvením listnatých, průměru kmene přes 700 do 900 mm</t>
  </si>
  <si>
    <t>3+4</t>
  </si>
  <si>
    <t>7</t>
  </si>
  <si>
    <t>112101105</t>
  </si>
  <si>
    <t>Odstranění stromů listnatých průměru kmene do 1100 mm</t>
  </si>
  <si>
    <t>-1372433976</t>
  </si>
  <si>
    <t>Odstranění stromů s odřezáním kmene a s odvětvením listnatých, průměru kmene přes 900 do 1100 mm</t>
  </si>
  <si>
    <t>8</t>
  </si>
  <si>
    <t>112101121</t>
  </si>
  <si>
    <t>Odstranění stromů jehličnatých průměru kmene do 300 mm</t>
  </si>
  <si>
    <t>-1440966228</t>
  </si>
  <si>
    <t>Odstranění stromů s odřezáním kmene a s odvětvením jehličnatých bez odkornění, průměru kmene přes 100 do 300 mm</t>
  </si>
  <si>
    <t>9</t>
  </si>
  <si>
    <t>112201101</t>
  </si>
  <si>
    <t>Odstranění pařezů D do 300 mm</t>
  </si>
  <si>
    <t>-302768747</t>
  </si>
  <si>
    <t xml:space="preserve">Odstranění pařezů  s jejich vykopáním, vytrháním nebo odstřelením, s přesekáním kořenů průměru přes 100 do 300 mm</t>
  </si>
  <si>
    <t>88+4</t>
  </si>
  <si>
    <t>10</t>
  </si>
  <si>
    <t>112201102</t>
  </si>
  <si>
    <t>Odstranění pařezů D do 500 mm</t>
  </si>
  <si>
    <t>448624932</t>
  </si>
  <si>
    <t xml:space="preserve">Odstranění pařezů  s jejich vykopáním, vytrháním nebo odstřelením, s přesekáním kořenů průměru přes 300 do 500 mm</t>
  </si>
  <si>
    <t>43</t>
  </si>
  <si>
    <t>11</t>
  </si>
  <si>
    <t>112201103</t>
  </si>
  <si>
    <t>Odstranění pařezů D do 700 mm</t>
  </si>
  <si>
    <t>383800687</t>
  </si>
  <si>
    <t xml:space="preserve">Odstranění pařezů  s jejich vykopáním, vytrháním nebo odstřelením, s přesekáním kořenů průměru přes 500 do 700 mm</t>
  </si>
  <si>
    <t>22</t>
  </si>
  <si>
    <t>12</t>
  </si>
  <si>
    <t>112201104</t>
  </si>
  <si>
    <t>Odstranění pařezů D do 900 mm</t>
  </si>
  <si>
    <t>1309561628</t>
  </si>
  <si>
    <t xml:space="preserve">Odstranění pařezů  s jejich vykopáním, vytrháním nebo odstřelením, s přesekáním kořenů průměru přes 700 do 900 mm</t>
  </si>
  <si>
    <t>13</t>
  </si>
  <si>
    <t>112201105</t>
  </si>
  <si>
    <t>Odstranění pařezů D přes 900 mm</t>
  </si>
  <si>
    <t>-1925688892</t>
  </si>
  <si>
    <t xml:space="preserve">Odstranění pařezů  s jejich vykopáním, vytrháním nebo odstřelením, s přesekáním kořenů průměru přes 900 mm</t>
  </si>
  <si>
    <t>14</t>
  </si>
  <si>
    <t>181951101</t>
  </si>
  <si>
    <t>Úprava pláně v hornině tř. 1 až 4 bez zhutnění</t>
  </si>
  <si>
    <t>74654916</t>
  </si>
  <si>
    <t xml:space="preserve">Úprava pláně vyrovnáním výškových rozdílů  v hornině tř. 1 až 4 bez zhutnění</t>
  </si>
  <si>
    <t>50000+11000</t>
  </si>
  <si>
    <t>V záropě</t>
  </si>
  <si>
    <t>R10</t>
  </si>
  <si>
    <t>Kompletní likvidace dřevních zbytků, větví, travin a pařezů v souladu se zk. O odpadech č. 185/2001 Sb. v platném znění. Likvidace spálením nebo štěpkováním nebo možnost odvozu.</t>
  </si>
  <si>
    <t>kpl</t>
  </si>
  <si>
    <t>1512998977</t>
  </si>
  <si>
    <t xml:space="preserve">Obsahuje všechny druhy likvidace - uložení na skládku, spálení nebo štěpkování. Součástí položky je možná doprava, potřebná manipulace a poplatky za uložení na skládku. V rácmi položky dojde k lidvidaci větví. keřů, pařezů, pokosených travin.
</t>
  </si>
  <si>
    <t>16</t>
  </si>
  <si>
    <t>R11</t>
  </si>
  <si>
    <t>Odstranění pařezů různých průměrů od 300 přes 900</t>
  </si>
  <si>
    <t>169902818</t>
  </si>
  <si>
    <t>odstranění pařezů podél odvozové trasy, jedná se o pařezy pod vodní hladinou o různých průměrech</t>
  </si>
  <si>
    <t>17</t>
  </si>
  <si>
    <t>R9</t>
  </si>
  <si>
    <t>Rozřezání stromů na 4m kusy a převoz na lokalitu pod hrází, vzdálenost do 7km</t>
  </si>
  <si>
    <t>143658159</t>
  </si>
  <si>
    <t xml:space="preserve">Místo k uložení a další manipulaci se dřevem je nutné nechat odsouhlasit investorem. V rámci položky je veškerá potřebná manipulace svislá i vodorovná v rámci staveniště i mimo něj.
</t>
  </si>
  <si>
    <t>18</t>
  </si>
  <si>
    <t>122703601</t>
  </si>
  <si>
    <t>Odstranění nánosů při únosnosti dna přes 0,15 do 40 kPa</t>
  </si>
  <si>
    <t>m3</t>
  </si>
  <si>
    <t>940894714</t>
  </si>
  <si>
    <t>Odstranění nánosů z vypuštěných vodních nádrží nebo rybníků s uložením do hromad na vzdálenost do 20 m ve výkopišti při únosnosti dna přes 15 kPa do 40 kPa</t>
  </si>
  <si>
    <t>56100*0,1</t>
  </si>
  <si>
    <t>19</t>
  </si>
  <si>
    <t>122703602</t>
  </si>
  <si>
    <t>Odstranění nánosů při únosnosti dna přes 40 do 60 kPa</t>
  </si>
  <si>
    <t>-948565144</t>
  </si>
  <si>
    <t>Odstranění nánosů z vypuštěných vodních nádrží nebo rybníků s uložením do hromad na vzdálenost do 20 m ve výkopišti při únosnosti dna přes 40 kPa do 60 kPa</t>
  </si>
  <si>
    <t>56100*0,3</t>
  </si>
  <si>
    <t>20</t>
  </si>
  <si>
    <t>122703603</t>
  </si>
  <si>
    <t>Odstranění nánosů při únosnosti dna přes 60 kPa</t>
  </si>
  <si>
    <t>-121465765</t>
  </si>
  <si>
    <t>Odstranění nánosů z vypuštěných vodních nádrží nebo rybníků s uložením do hromad na vzdálenost do 20 m ve výkopišti při únosnosti dna přes 60 kPa</t>
  </si>
  <si>
    <t>56100*0,6</t>
  </si>
  <si>
    <t>125303101</t>
  </si>
  <si>
    <t>Vykopávky melioračních kanálů pro meliorace zemědělské v hornině tř. 4</t>
  </si>
  <si>
    <t>1623282865</t>
  </si>
  <si>
    <t xml:space="preserve">Vykopávky melioračních kanálů přívodních (závlahových) nebo odpadních  pro jakoukoliv šířku kanálu, jeho hloubku a množství vykopávky pro zemědělské meliorace v hornině tř. 4</t>
  </si>
  <si>
    <t>12*80*5+50*12*5</t>
  </si>
  <si>
    <t>Odvodňovací příkopy</t>
  </si>
  <si>
    <t>162601101</t>
  </si>
  <si>
    <t>Vodorovné přemístění do 4000 m výkopku/sypaniny z horniny tř. 1 až 4</t>
  </si>
  <si>
    <t>-235421986</t>
  </si>
  <si>
    <t xml:space="preserve">Vodorovné přemístění výkopku nebo sypaniny po suchu  na obvyklém dopravním prostředku, bez naložení výkopku, avšak se složením bez rozhrnutí z horniny tř. 1 až 4 na vzdálenost přes 3 000 do 4 000 m</t>
  </si>
  <si>
    <t>56100/2</t>
  </si>
  <si>
    <t>23</t>
  </si>
  <si>
    <t>162501102</t>
  </si>
  <si>
    <t>Vodorovné přemístění do 3000 m výkopku/sypaniny z horniny tř. 1 až 4</t>
  </si>
  <si>
    <t>-1618910494</t>
  </si>
  <si>
    <t xml:space="preserve">Vodorovné přemístění výkopku nebo sypaniny po suchu  na obvyklém dopravním prostředku, bez naložení výkopku, avšak se složením bez rozhrnutí z horniny tř. 1 až 4 na vzdálenost přes 2 500 do 3 000 m</t>
  </si>
  <si>
    <t>24</t>
  </si>
  <si>
    <t>166101101</t>
  </si>
  <si>
    <t>Přehození neulehlého výkopku z horniny tř. 1 až 4</t>
  </si>
  <si>
    <t>1224922875</t>
  </si>
  <si>
    <t xml:space="preserve">Přehození neulehlého výkopku  z horniny tř. 1 až 4</t>
  </si>
  <si>
    <t>přehození výkopu v případě větší vzdálenosti</t>
  </si>
  <si>
    <t>25</t>
  </si>
  <si>
    <t>167101102</t>
  </si>
  <si>
    <t>Nakládání výkopku z hornin tř. 1 až 4 přes 100 m3</t>
  </si>
  <si>
    <t>1147821109</t>
  </si>
  <si>
    <t xml:space="preserve">Nakládání, skládání a překládání neulehlého výkopku nebo sypaniny  nakládání, množství přes 100 m3, z hornin tř. 1 až 4</t>
  </si>
  <si>
    <t>56100</t>
  </si>
  <si>
    <t>naložení sedimentu na dopravní prostředky</t>
  </si>
  <si>
    <t>26</t>
  </si>
  <si>
    <t>182101101</t>
  </si>
  <si>
    <t>Svahování v zářezech v hornině tř. 1 až 4</t>
  </si>
  <si>
    <t>-1017586097</t>
  </si>
  <si>
    <t xml:space="preserve">Svahování trvalých svahů do projektovaných profilů  s potřebným přemístěním výkopku při svahování v zářezech v hornině tř. 1 až 4</t>
  </si>
  <si>
    <t>8000+3000+2500+750*5</t>
  </si>
  <si>
    <t>27</t>
  </si>
  <si>
    <t>R1</t>
  </si>
  <si>
    <t>D+M Dočasný propustek</t>
  </si>
  <si>
    <t>-1785780523</t>
  </si>
  <si>
    <t>Dočasný propustek přes vodní tok z důvodu převážení materiálu (sedimentů) přes vodní tok
V rámci položky:
- vybudování a odstranění konstrukce, výkopové práce, zhutnění, uložení a demontáž potrubí
- na jeden propustek minimálně 10m betonového potrubí DN 1000
- zpevnění přejezdu pomocí betonových panelů minimální plocha 52m2
- lomový kámen nad 80kg na opevnění vtoku a výtoku v objemu minimálně 4m3 
-štěrkorť v objemu 5m3 na podsypání panelů</t>
  </si>
  <si>
    <t>28</t>
  </si>
  <si>
    <t>R2</t>
  </si>
  <si>
    <t>D+M Oprava komunikace stříkaným asfaltem po realizaci stavby</t>
  </si>
  <si>
    <t>-546147975</t>
  </si>
  <si>
    <t xml:space="preserve">Délka 300m*5m=1500m2. Jedná se o komunikaci od začátku Křetína po zátopu nádrže. Dojde k opravě stříkaným asfaltem. V rámci položky jsou obsaženy všechny potřebné práce k provedení opravy stříkaným asfaltem. Opravu je nutné odsouhlasit obcí Křetín.
</t>
  </si>
  <si>
    <t>29</t>
  </si>
  <si>
    <t>R3</t>
  </si>
  <si>
    <t>D+M Provizorní přistupová cesta příjezd přes louku zpevněna např. dřevěnými matracemi nebo z betonových panelů nebo štěrkodrtí</t>
  </si>
  <si>
    <t>635035468</t>
  </si>
  <si>
    <t xml:space="preserve">plocha 180m*4=720m2, v rámci položky jsou zahrnuty všechny práce za účelem instalace a demontáže.
</t>
  </si>
  <si>
    <t>30</t>
  </si>
  <si>
    <t>R4</t>
  </si>
  <si>
    <t>D+M Provizorní přistupová cesta v zátopě zpevněna např. dřevěnými matracemi nebo z betonových panelů včetně obratiště</t>
  </si>
  <si>
    <t>-280037394</t>
  </si>
  <si>
    <t xml:space="preserve">délka (600+300m)*4=3600m2 a plocha 26*15=390m2
v rámci položky jsou zahrnuty všechny práce za účelem instalace a demontáže. Příjezd je i pro stavební objekt SO 01.2.
Upozorňujeme na velmi nízkou únosnost
</t>
  </si>
  <si>
    <t>31</t>
  </si>
  <si>
    <t>R6</t>
  </si>
  <si>
    <t>D+M Oprava sjezdů</t>
  </si>
  <si>
    <t>858932347</t>
  </si>
  <si>
    <t xml:space="preserve">V rámci položky je nutné opravit sjezd. Dojde k natažení nového asfaltu na plochu 5*3=15m2.V rámci položky jsou všechny potřebné práce související s pokládkou asfaltu včetně podkladních vrtstev v tl. 0,2m.
</t>
  </si>
  <si>
    <t>32</t>
  </si>
  <si>
    <t>R7</t>
  </si>
  <si>
    <t>D+M Odtěžení kamene ze staré cesty v zátopě+přesun+uložení</t>
  </si>
  <si>
    <t>1748022204</t>
  </si>
  <si>
    <t xml:space="preserve">předpokládaný objem odtěžený z cesty je 1500m3 v rámci položky dojde k odtěžení a  odvozu na určené místo do vzdálenosti 2km
</t>
  </si>
  <si>
    <t>33</t>
  </si>
  <si>
    <t>R8</t>
  </si>
  <si>
    <t>D+M Pojízdná lavice z kamene v délce 250m</t>
  </si>
  <si>
    <t>-21302785</t>
  </si>
  <si>
    <t xml:space="preserve">Vytvoření pojízdné lavice z kamene šířky 4m a délky 250m
Předpokládaný objem násypu 4*250*3=3000m3
Z tohoto objemu bude lomový kámen těžený z cesty v objemu 1500m3 a nový kámen v objemu 1500m3. V rámci položky je vybudování lavice včetně všech potřebných položek.
</t>
  </si>
  <si>
    <t>Zakládání</t>
  </si>
  <si>
    <t>34</t>
  </si>
  <si>
    <t>213141111</t>
  </si>
  <si>
    <t>Zřízení vrstvy z geotextilie v rovině nebo ve sklonu do 1:5 š do 3 m</t>
  </si>
  <si>
    <t>-463196819</t>
  </si>
  <si>
    <t xml:space="preserve">Zřízení vrstvy z geotextilie  filtrační, separační, odvodňovací, ochranné, výztužné nebo protierozní v rovině nebo ve sklonu do 1:5, šířky do 3 m</t>
  </si>
  <si>
    <t>34*4</t>
  </si>
  <si>
    <t>sjezd do zátopy</t>
  </si>
  <si>
    <t>250*4</t>
  </si>
  <si>
    <t>pojízdná lavice</t>
  </si>
  <si>
    <t>35</t>
  </si>
  <si>
    <t>M</t>
  </si>
  <si>
    <t>69311202</t>
  </si>
  <si>
    <t xml:space="preserve">geotextilie netkaná separační, ochranná, filtrační, drenážní  PES(70%)+PP(30%) 500g/m2</t>
  </si>
  <si>
    <t>237627150</t>
  </si>
  <si>
    <t>1136</t>
  </si>
  <si>
    <t>1136*1,2 'Přepočtené koeficientem množství</t>
  </si>
  <si>
    <t>Vodorovné konstrukce</t>
  </si>
  <si>
    <t>36</t>
  </si>
  <si>
    <t>464511122</t>
  </si>
  <si>
    <t>Pohoz z kamene záhozového hmotnosti do 200 kg z terénu</t>
  </si>
  <si>
    <t>1692884048</t>
  </si>
  <si>
    <t xml:space="preserve">Pohoz dna nebo svahů jakékoliv tloušťky  z kamene záhozového z terénu, hmotnosti jednotlivých kamenů do 200 kg</t>
  </si>
  <si>
    <t>1500</t>
  </si>
  <si>
    <t>pojízdná lavice v délce 250m</t>
  </si>
  <si>
    <t>Komunikace pozemní</t>
  </si>
  <si>
    <t>37</t>
  </si>
  <si>
    <t>564851111</t>
  </si>
  <si>
    <t>Podklad ze štěrkodrtě ŠD tl 150 mm</t>
  </si>
  <si>
    <t>1441820604</t>
  </si>
  <si>
    <t xml:space="preserve">Podklad ze štěrkodrti ŠD  s rozprostřením a zhutněním, po zhutnění tl. 150 mm</t>
  </si>
  <si>
    <t>34*4*4</t>
  </si>
  <si>
    <t>štěrkodrť v místě sjezdu do zátopy</t>
  </si>
  <si>
    <t>4*800</t>
  </si>
  <si>
    <t>oprava vývozové komunikace v zátopě (tzv stará cesta)</t>
  </si>
  <si>
    <t>490*6+120*5+395*5</t>
  </si>
  <si>
    <t>oprava komunikace okolo SO 03 po realizaci stavby</t>
  </si>
  <si>
    <t>zpevnění komunikací okolo SO 03 v době vývozu sedimentu</t>
  </si>
  <si>
    <t>250*4*2</t>
  </si>
  <si>
    <t>zpevnění lavice o délce 250m ve dvou vrstvách</t>
  </si>
  <si>
    <t>38</t>
  </si>
  <si>
    <t>R5</t>
  </si>
  <si>
    <t>(564811111) D+M Podklad ze štěrkodrtě ŠD (frakce 0-32) tl 50 mm</t>
  </si>
  <si>
    <t>2101002438</t>
  </si>
  <si>
    <t xml:space="preserve">Podklad ze štěrkodrti ŠD  s rozprostřením a zhutněním, po zhutnění tl. 50 mm</t>
  </si>
  <si>
    <t>250*4*3</t>
  </si>
  <si>
    <t>998</t>
  </si>
  <si>
    <t>Přesun hmot</t>
  </si>
  <si>
    <t>39</t>
  </si>
  <si>
    <t>998331011</t>
  </si>
  <si>
    <t>Přesun hmot pro nádrže</t>
  </si>
  <si>
    <t>t</t>
  </si>
  <si>
    <t>1461831166</t>
  </si>
  <si>
    <t xml:space="preserve">Přesun hmot pro nádrže  dopravní vzdálenost do 500 m</t>
  </si>
  <si>
    <t>SO 01.2 - SO 01.2 - Vnořená sedimentační hráz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</si>
  <si>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</si>
  <si>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</si>
  <si>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</si>
  <si>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>115001106</t>
  </si>
  <si>
    <t>Převedení vody potrubím DN do 900</t>
  </si>
  <si>
    <t>m</t>
  </si>
  <si>
    <t>1112312051</t>
  </si>
  <si>
    <t>Převedení vody potrubím průměru DN přes 600 do 900</t>
  </si>
  <si>
    <t>40+40</t>
  </si>
  <si>
    <t>115101203</t>
  </si>
  <si>
    <t>Čerpání vody na dopravní výšku do 10 m průměrný přítok do 2000 l/min</t>
  </si>
  <si>
    <t>hod</t>
  </si>
  <si>
    <t>-1642126649</t>
  </si>
  <si>
    <t>Čerpání vody na dopravní výšku do 10 m s uvažovaným průměrným přítokem přes 1 000 do 2 000 l/min</t>
  </si>
  <si>
    <t>180*24</t>
  </si>
  <si>
    <t>115101303</t>
  </si>
  <si>
    <t>Pohotovost čerpací soupravy pro dopravní výšku do 10 m přítok do 2000 l/min</t>
  </si>
  <si>
    <t>den</t>
  </si>
  <si>
    <t>14061843</t>
  </si>
  <si>
    <t>Pohotovost záložní čerpací soupravy pro dopravní výšku do 10 m s uvažovaným průměrným přítokem přes 1 000 do 2 000 l/min</t>
  </si>
  <si>
    <t>122301403</t>
  </si>
  <si>
    <t>Vykopávky v zemníku na suchu v hornině tř. 4 objem do 5000 m3</t>
  </si>
  <si>
    <t>97232768</t>
  </si>
  <si>
    <t xml:space="preserve">Vykopávky v zemnících na suchu  s přehozením výkopku na vzdálenost do 3 m nebo s naložením na dopravní prostředek v hornině tř. 4 přes 1 000 do 5 000 m3</t>
  </si>
  <si>
    <t>3600</t>
  </si>
  <si>
    <t>Vytěžení zeminy pro hráz v lokalitě terénních úprav SO 03.1</t>
  </si>
  <si>
    <t>6*133,6</t>
  </si>
  <si>
    <t>přisypání z návodní strany</t>
  </si>
  <si>
    <t>122301409</t>
  </si>
  <si>
    <t>Příplatek za lepivost u vykopávek v zemníku na suchu v hornině tř. 4</t>
  </si>
  <si>
    <t>1441647474</t>
  </si>
  <si>
    <t xml:space="preserve">Vykopávky v zemnících na suchu  s přehozením výkopku na vzdálenost do 3 m nebo s naložením na dopravní prostředek v hornině tř. 4 Příplatek k cenám za lepivost horniny tř. 4</t>
  </si>
  <si>
    <t>4401,6/2</t>
  </si>
  <si>
    <t>1878910491</t>
  </si>
  <si>
    <t>7900/3</t>
  </si>
  <si>
    <t>vytěžení zámku pro hráz</t>
  </si>
  <si>
    <t>1103656613</t>
  </si>
  <si>
    <t>-1551034635</t>
  </si>
  <si>
    <t>153111114</t>
  </si>
  <si>
    <t>Příčné řezání ocelových zaberaněných štětovnic z terénu</t>
  </si>
  <si>
    <t>707528969</t>
  </si>
  <si>
    <t xml:space="preserve">Úprava ocelových štětovnic pro štětové stěny  řezání z terénu, štětovnic zaberaněných příčné</t>
  </si>
  <si>
    <t>133,6/0,4</t>
  </si>
  <si>
    <t>153111115</t>
  </si>
  <si>
    <t>Podélné řezání ocelových zaberaněných štětovnic z terénu</t>
  </si>
  <si>
    <t>-727690221</t>
  </si>
  <si>
    <t xml:space="preserve">Úprava ocelových štětovnic pro štětové stěny  řezání z terénu, štětovnic zaberaněných podélné</t>
  </si>
  <si>
    <t>3+3</t>
  </si>
  <si>
    <t>153112122</t>
  </si>
  <si>
    <t>Zaberanění ocelových štětovnic na dl do 8 m ve standardních podmínkách z terénu</t>
  </si>
  <si>
    <t>702224949</t>
  </si>
  <si>
    <t xml:space="preserve">Zřízení beraněných stěn z ocelových štětovnic  z terénu zaberanění štětovnic ve standardních podmínkách, délky do 8 m</t>
  </si>
  <si>
    <t>(133,6*6)-(3,2*2,8)</t>
  </si>
  <si>
    <t>Plocha štětovnic</t>
  </si>
  <si>
    <t>171103201</t>
  </si>
  <si>
    <t>Uložení sypanin z horniny tř. 1 až 4 do hrází nádrží se zhutněním 100 % PS C s příměsí jílu do 20 %</t>
  </si>
  <si>
    <t>222025728</t>
  </si>
  <si>
    <t xml:space="preserve">Uložení netříděných sypanin z hornin tř. 1 až 4 do zemních hrází  pro jakoukoliv šířku koruny přehradních a jiných vodních nádrží se zhutněním do 100 % PS - koef. C s příměsí jílové hlíny do 20 % objemu</t>
  </si>
  <si>
    <t>4401.6</t>
  </si>
  <si>
    <t>uložení zeminy do hráze</t>
  </si>
  <si>
    <t>Dodávka štětové stěny délky 6m</t>
  </si>
  <si>
    <t>1556100863</t>
  </si>
  <si>
    <t>ŠTĚTOVÁ STĚNA
-DÉLKA 6m
-HMOTNOST 62 kg/m
-PLOCHA PRŮŘEZU 1ks 78,9 cm2
-TLOUŠŤKA HŘBETU 13-12,7mm
-TLOUŠŤKA STOJNY 9,4-9mm
-ŠÍŘKA 1ks 400mm
V rámci položky je také vodorovný a svislý přesun štětovnic na stavbu a v rámci staveniště.</t>
  </si>
  <si>
    <t>(133,6/0,4)*6*62*0,001</t>
  </si>
  <si>
    <t xml:space="preserve">hmotnost štětovnic </t>
  </si>
  <si>
    <t>1314175937</t>
  </si>
  <si>
    <t>7900/2</t>
  </si>
  <si>
    <t>přehození sedimentu z výkopu</t>
  </si>
  <si>
    <t>183551624</t>
  </si>
  <si>
    <t>Úprava půdy hloubkovým melioračním kypřením do 0,8 m ploch přes 5 ha sklonu přes 5°</t>
  </si>
  <si>
    <t>630902711</t>
  </si>
  <si>
    <t xml:space="preserve">Úprava zemědělské půdy - orba  hloubkovým melioračním kypřením, hl. do 0,8 m přes 5 ha, o sklonu přes 5°</t>
  </si>
  <si>
    <t>133,6*22*0,0001</t>
  </si>
  <si>
    <t>zapravení vápna v ploše pod opevněním</t>
  </si>
  <si>
    <t xml:space="preserve">D+M Aplikace vápna pomocí rozmetadla vápna </t>
  </si>
  <si>
    <t>-1082437839</t>
  </si>
  <si>
    <t>V rámci položky je aplikace vápna na požadovanou plochu.Včetně všech souvisejících činností s aplikací a skladování.</t>
  </si>
  <si>
    <t>58530170</t>
  </si>
  <si>
    <t>vápno nehašené CL 90-Q pro úpravu zemin standardní</t>
  </si>
  <si>
    <t>506598259</t>
  </si>
  <si>
    <t>(3000*0,5)*40*0,001</t>
  </si>
  <si>
    <t>objem vápna</t>
  </si>
  <si>
    <t>162501101</t>
  </si>
  <si>
    <t>Vodorovné přemístění do 2500 m výkopku/sypaniny z horniny tř. 1 až 4</t>
  </si>
  <si>
    <t>550904880</t>
  </si>
  <si>
    <t xml:space="preserve">Vodorovné přemístění výkopku nebo sypaniny po suchu  na obvyklém dopravním prostředku, bez naložení výkopku, avšak se složením bez rozhrnutí z horniny tř. 1 až 4 na vzdálenost přes 2 000 do 2 500 m</t>
  </si>
  <si>
    <t>4401,6</t>
  </si>
  <si>
    <t>odvoz zeminy z lokality SO 03.1-Terénní úpravy na hráz SO 01.2</t>
  </si>
  <si>
    <t>odvoz zeminy z hráze zpět na SO 03.1 - přisypání z návodní strany</t>
  </si>
  <si>
    <t>7900</t>
  </si>
  <si>
    <t>odvoz sedimentu na mezideponii k lokalitě SO 03</t>
  </si>
  <si>
    <t>361151709</t>
  </si>
  <si>
    <t>naložení sedimentu z hromad na dopravní prostředky</t>
  </si>
  <si>
    <t>nakládka na odvoz na SO 03.1 - přisypání z návodní strany</t>
  </si>
  <si>
    <t>181951102</t>
  </si>
  <si>
    <t>Úprava pláně v hornině tř. 1 až 4 se zhutněním</t>
  </si>
  <si>
    <t>-236521913</t>
  </si>
  <si>
    <t xml:space="preserve">Úprava pláně vyrovnáním výškových rozdílů  v hornině tř. 1 až 4 se zhutněním</t>
  </si>
  <si>
    <t>133,6*(1,5+3)</t>
  </si>
  <si>
    <t>urovnání dna výkopu</t>
  </si>
  <si>
    <t>133,6*25</t>
  </si>
  <si>
    <t>urovnání pod opevněním</t>
  </si>
  <si>
    <t>304724726</t>
  </si>
  <si>
    <t>133,6*9</t>
  </si>
  <si>
    <t>svahování zavázání hráze</t>
  </si>
  <si>
    <t>182201101</t>
  </si>
  <si>
    <t>Svahování násypů</t>
  </si>
  <si>
    <t>1470908211</t>
  </si>
  <si>
    <t xml:space="preserve">Svahování trvalých svahů do projektovaných profilů  s potřebným přemístěním výkopku při svahování násypů v jakékoliv hornině</t>
  </si>
  <si>
    <t>133,6*6</t>
  </si>
  <si>
    <t>vysvahování násypu na návodním líce</t>
  </si>
  <si>
    <t>1753144277</t>
  </si>
  <si>
    <t>23*133,6</t>
  </si>
  <si>
    <t>-1125417350</t>
  </si>
  <si>
    <t>3072,8+801,6</t>
  </si>
  <si>
    <t>3874,4*1,2 'Přepočtené koeficientem množství</t>
  </si>
  <si>
    <t>213141131</t>
  </si>
  <si>
    <t>Zřízení vrstvy z geotextilie ve sklonu do 1:1 š do 3 m</t>
  </si>
  <si>
    <t>1849271379</t>
  </si>
  <si>
    <t xml:space="preserve">Zřízení vrstvy z geotextilie  filtrační, separační, odvodňovací, ochranné, výztužné nebo protierozní ve sklonu přes 1:2 do 1:1, šířky do 3 m</t>
  </si>
  <si>
    <t>274326231</t>
  </si>
  <si>
    <t>Základové pasy ze ŽB pro prostředí s mrazovými cykly tř. C 25/30</t>
  </si>
  <si>
    <t>1466039036</t>
  </si>
  <si>
    <t>Základy z betonu železového pasy z betonu pro prostředí s mrazovými cykly tř. C 25/30</t>
  </si>
  <si>
    <t>0,9*1*(12+0,9+1,1)*2</t>
  </si>
  <si>
    <t>Základ výpustě pod stěny</t>
  </si>
  <si>
    <t>1*0,9*12</t>
  </si>
  <si>
    <t>zaklad mezi stěnami</t>
  </si>
  <si>
    <t>274356021</t>
  </si>
  <si>
    <t>Bednění základových pasů ploch rovinných zřízení</t>
  </si>
  <si>
    <t>552218294</t>
  </si>
  <si>
    <t>Bednění základů z betonu prostého nebo železového pasů pro plochy rovinné zřízení</t>
  </si>
  <si>
    <t>1*(5,17+4,66+1+1+1+1+10+10)</t>
  </si>
  <si>
    <t>bednění základu</t>
  </si>
  <si>
    <t>274356022</t>
  </si>
  <si>
    <t>Bednění základových pasů ploch rovinných odstranění</t>
  </si>
  <si>
    <t>-187624407</t>
  </si>
  <si>
    <t>Bednění základů z betonu prostého nebo železového pasů pro plochy rovinné odstranění</t>
  </si>
  <si>
    <t>279362021</t>
  </si>
  <si>
    <t>Výztuž základových zdí nosných svařovanými sítěmi Kari</t>
  </si>
  <si>
    <t>52451556</t>
  </si>
  <si>
    <t xml:space="preserve">Výztuž základových zdí nosných  svislých nebo odkloněných od svislice, rovinných nebo oblých, deskových nebo žebrových, včetně výztuže jejich žeber ze svařovaných sítí z drátů typu KARI</t>
  </si>
  <si>
    <t>293*7,9*0,001</t>
  </si>
  <si>
    <t>Kari síť 8*100*100 (plocha * váha-m2 * převod na tuny)</t>
  </si>
  <si>
    <t>Svislé a kompletní konstrukce</t>
  </si>
  <si>
    <t>321321115</t>
  </si>
  <si>
    <t>Konstrukce vodních staveb ze ŽB mrazuvzdorného tř. C 25/30</t>
  </si>
  <si>
    <t>1575231731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</si>
  <si>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</si>
  <si>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((0,6+0,74)/2)*1,39*(2,085*2)</t>
  </si>
  <si>
    <t>ukončovací pasy výtok</t>
  </si>
  <si>
    <t>((0,6+0,72)/2)*1,22*(1,83*2)</t>
  </si>
  <si>
    <t>ukončovací pasy vtok</t>
  </si>
  <si>
    <t>1,5*2*2,46*((0,5+0,75)/2)</t>
  </si>
  <si>
    <t>Stěny ve středu</t>
  </si>
  <si>
    <t>2,4*2*((((0,5+0,75)/2)*2,46)+((0,5+0,65)/2)*1,22)/2</t>
  </si>
  <si>
    <t>Stěna kratší</t>
  </si>
  <si>
    <t>6,9*2*((((0,5+0,75)/2)*2,46)+((0,5+0,65)/2)*1,39)/2</t>
  </si>
  <si>
    <t>Stěny delší</t>
  </si>
  <si>
    <t>1,2*0,6*2</t>
  </si>
  <si>
    <t>napojení na štětovnici</t>
  </si>
  <si>
    <t>321351010</t>
  </si>
  <si>
    <t>Bednění konstrukcí vodních staveb rovinné - zřízení</t>
  </si>
  <si>
    <t>298898411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</si>
  <si>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</si>
  <si>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(2,1+0,6+0,6+2,1)*1,39</t>
  </si>
  <si>
    <t>(1,83+0,6+1,83+0,6)*1,22</t>
  </si>
  <si>
    <t>1,5*2,46*4</t>
  </si>
  <si>
    <t>2,4*4*((1,22+2,46)/2)</t>
  </si>
  <si>
    <t>6,9*4*((1,39+2,46)/2)</t>
  </si>
  <si>
    <t>12*0,5</t>
  </si>
  <si>
    <t>horní hrana spádu stěn</t>
  </si>
  <si>
    <t>321352010</t>
  </si>
  <si>
    <t>Bednění konstrukcí vodních staveb rovinné - odstranění</t>
  </si>
  <si>
    <t>-1195716859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</si>
  <si>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</si>
  <si>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321366111</t>
  </si>
  <si>
    <t>Výztuž železobetonových konstrukcí vodních staveb z oceli 10 505 D do 12 mm</t>
  </si>
  <si>
    <t>1394806561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</si>
  <si>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</si>
  <si>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0,117</t>
  </si>
  <si>
    <t>321366112</t>
  </si>
  <si>
    <t>Výztuž železobetonových konstrukcí vodních staveb z oceli 10 505 D do 32 mm</t>
  </si>
  <si>
    <t>190155527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</si>
  <si>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</si>
  <si>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1,99</t>
  </si>
  <si>
    <t xml:space="preserve">Výztuž </t>
  </si>
  <si>
    <t>451315116</t>
  </si>
  <si>
    <t>Podkladní nebo výplňová vrstva z betonu C 20/25 tl do 100 mm</t>
  </si>
  <si>
    <t>1730924538</t>
  </si>
  <si>
    <t xml:space="preserve">Podkladní a výplňové vrstvy z betonu prostého  tloušťky do 100 mm, z betonu C 20/25</t>
  </si>
  <si>
    <t>3,2*12+1,2*1,2*4</t>
  </si>
  <si>
    <t>Pod výpusť</t>
  </si>
  <si>
    <t>457541111</t>
  </si>
  <si>
    <t>Filtrační vrstvy ze štěrkodrti bez zhutnění frakce od 0 až 22 do 0 až 63 mm</t>
  </si>
  <si>
    <t>219437428</t>
  </si>
  <si>
    <t xml:space="preserve">Filtrační vrstvy jakékoliv tloušťky a sklonu  ze štěrkodrti bez zhutnění, frakce od 0-22 do 0-63 mm</t>
  </si>
  <si>
    <t>133,6*(16+6)*0,2</t>
  </si>
  <si>
    <t>Filtrační vrstva návodního líce</t>
  </si>
  <si>
    <t>5*6*0,2+20*0,2*8</t>
  </si>
  <si>
    <t>Před vtokem a za vtokem do vpustě</t>
  </si>
  <si>
    <t>462512370</t>
  </si>
  <si>
    <t>Zához z lomového kamene s proštěrkováním z terénu hmotnost nad 200 do 500 kg</t>
  </si>
  <si>
    <t>-1315025319</t>
  </si>
  <si>
    <t xml:space="preserve">Zához z lomového kamene neupraveného záhozového  s proštěrkováním z terénu, hmotnosti jednotlivých kamenů přes 200 do 500 kg</t>
  </si>
  <si>
    <t>2126,5</t>
  </si>
  <si>
    <t>Opevnění hráze</t>
  </si>
  <si>
    <t>5*6*0,5+20*0,5*8</t>
  </si>
  <si>
    <t>462519003</t>
  </si>
  <si>
    <t>Příplatek za urovnání ploch záhozu z lomového kamene hmotnost nad 200 do 500 kg</t>
  </si>
  <si>
    <t>2134888190</t>
  </si>
  <si>
    <t xml:space="preserve">Zához z lomového kamene neupraveného záhozového  Příplatek k cenám za urovnání viditelných ploch záhozu z kamene, hmotnosti jednotlivých kamenů přes 200 do 500 kg</t>
  </si>
  <si>
    <t>133,6*23</t>
  </si>
  <si>
    <t>urovnání záhozu na celé ploše hráze</t>
  </si>
  <si>
    <t>D+M Ukončovací pas z lomového kamene hmotnosti nad 500kg</t>
  </si>
  <si>
    <t>-50027331</t>
  </si>
  <si>
    <t>V rámci položka je dodávka a montáž:
- dodávka kamene lomového v hmotnosti nad 500kg
- uložení lomového kamen do pasu
- vodorovný a svislý přesun na staveništi i mimo něj</t>
  </si>
  <si>
    <t>1*1*133,6</t>
  </si>
  <si>
    <t>pas na konci opevnění hráze</t>
  </si>
  <si>
    <t>40</t>
  </si>
  <si>
    <t>D+M Ocelové oplocení výšky 1,8m, pozinkované, potažení PVC</t>
  </si>
  <si>
    <t>-783332957</t>
  </si>
  <si>
    <t xml:space="preserve">V rámci položky je dodávka a montáž oplocení:
- sloupek průběžný 20ks
- sloupek rohový 8ks
- vzpěra plotová 10ks
- napínací drát 115*3=345m
- pozinkované drátěné pletivo potažené PVC 62*1,8=111,6m2+rezerva
- beton do základu (0,6*0,6*0,75)*22+(0,6*0,75*0,85)*10=9,76m3+rezerva
- výkopy pro základy 10m3+rezerva
- 6* plastová tabulka zákaz vstupu, v rámci položky je přichycení na plot, minimální rozměr A4
</t>
  </si>
  <si>
    <t>31*2</t>
  </si>
  <si>
    <t>oplocení v místě zavázání hráze</t>
  </si>
  <si>
    <t>41</t>
  </si>
  <si>
    <t>D+M Bojky podél vnořené hráze</t>
  </si>
  <si>
    <t>1970684316</t>
  </si>
  <si>
    <t xml:space="preserve">V rámci položky:
-Dodávky žluté bojky, délky min, 80cm, a výtlak minimálně 15kg
-ocelové poplastované lano se smičkami k přichycení k bóji a k bet. bloku(průměr lana min. 10/12mm, délka 5m)
-betonový blok, buď prefabrikát nebo monilit umístěn na dně nádrže v opevnění, minimální rozměr 0,3*0,3*0,3m, v rámci položky všechny potřebné položky(beton, výztuž, bednění, odbednění), beton C25/30 XC4 XF3 
-oko zabetonované do betonového bloku, průměr min.15mm
-vykopávky a zásyp dle potřeby
-v rácmi položky všechny potřebné a související položky k montáži a dodávce
 </t>
  </si>
  <si>
    <t>po 20 m podél hráze</t>
  </si>
  <si>
    <t>Úpravy povrchů, podlahy a osazování výplní</t>
  </si>
  <si>
    <t>42</t>
  </si>
  <si>
    <t>R13</t>
  </si>
  <si>
    <t>Úprava povrchů betonových konstrukcí vnějších pačokováním jílovým mlékem dvojnásobné</t>
  </si>
  <si>
    <t>1765445250</t>
  </si>
  <si>
    <t>0,9*12*2+((1,39+2,46)/2)*6,9*2+((1,22+2,46)/2)*2,4*2+2,46*1,5*2</t>
  </si>
  <si>
    <t>Zasypaný porvch výpustě</t>
  </si>
  <si>
    <t>Ostatní konstrukce a práce, bourání</t>
  </si>
  <si>
    <t>931994106</t>
  </si>
  <si>
    <t>Těsnění dilatační spáry betonové konstrukce vnitřním těsnicím pásem</t>
  </si>
  <si>
    <t>-18604686</t>
  </si>
  <si>
    <t xml:space="preserve">Těsnění spáry betonové konstrukce pásy, profily, tmely  těsnicím pásem vnitřním, spáry dilatační</t>
  </si>
  <si>
    <t>3+3+2,5</t>
  </si>
  <si>
    <t>spára v místě stětovnice</t>
  </si>
  <si>
    <t>44</t>
  </si>
  <si>
    <t>931994111</t>
  </si>
  <si>
    <t>Těsnění styčné spáry u prefa dílců bobtnajícím profilem</t>
  </si>
  <si>
    <t>-1437952885</t>
  </si>
  <si>
    <t xml:space="preserve">Těsnění spáry betonové konstrukce pásy, profily, tmely  profilem, spáry styčné u prefa dílců bobtnajícím</t>
  </si>
  <si>
    <t>2,1+2,1+1,9+1,9+12+12+11+11</t>
  </si>
  <si>
    <t>Pracovní spáry</t>
  </si>
  <si>
    <t>(3+3+2,5)*2</t>
  </si>
  <si>
    <t>těsnění podél štětovnice</t>
  </si>
  <si>
    <t>45</t>
  </si>
  <si>
    <t>941111111</t>
  </si>
  <si>
    <t>Montáž lešení řadového trubkového lehkého s podlahami zatížení do 200 kg/m2 š do 0,9 m v do 10 m</t>
  </si>
  <si>
    <t>-299290291</t>
  </si>
  <si>
    <t xml:space="preserve">Montáž lešení řadového trubkového lehkého pracovního s podlahami  s provozním zatížením tř. 3 do 200 kg/m2 šířky tř. W06 od 0,6 do 0,9 m, výšky do 10 m</t>
  </si>
  <si>
    <t>12*3*4</t>
  </si>
  <si>
    <t>Lešení využívané k bednění</t>
  </si>
  <si>
    <t>46</t>
  </si>
  <si>
    <t>941111211</t>
  </si>
  <si>
    <t>Příplatek k lešení řadovému trubkovému lehkému s podlahami š 0,9 m v 10 m za první a ZKD den použití</t>
  </si>
  <si>
    <t>-1950654458</t>
  </si>
  <si>
    <t xml:space="preserve">Montáž lešení řadového trubkového lehkého pracovního s podlahami  s provozním zatížením tř. 3 do 200 kg/m2 Příplatek za první a každý další den použití lešení k ceně -1111</t>
  </si>
  <si>
    <t>144</t>
  </si>
  <si>
    <t>144*30 'Přepočtené koeficientem množství</t>
  </si>
  <si>
    <t>47</t>
  </si>
  <si>
    <t>941111811</t>
  </si>
  <si>
    <t>Demontáž lešení řadového trubkového lehkého s podlahami zatížení do 200 kg/m2 š do 0,9 m v do 10 m</t>
  </si>
  <si>
    <t>-773473871</t>
  </si>
  <si>
    <t xml:space="preserve">Demontáž lešení řadového trubkového lehkého pracovního s podlahami  s provozním zatížením tř. 3 do 200 kg/m2 šířky tř. W06 od 0,6 do 0,9 m, výšky do 10 m</t>
  </si>
  <si>
    <t>48</t>
  </si>
  <si>
    <t>-1558189104</t>
  </si>
  <si>
    <t>SO 02 - SO 02 - Lazinovská zátoka</t>
  </si>
  <si>
    <t xml:space="preserve">      99 - Přesun hmot a manipulace se sutí</t>
  </si>
  <si>
    <t>120951123</t>
  </si>
  <si>
    <t>Bourání zdiva z ŽB nebo předpjatého betonu v odkopávkách nebo prokopávkách strojně</t>
  </si>
  <si>
    <t>219953235</t>
  </si>
  <si>
    <t>Bourání konstrukcí v odkopávkách a prokopávkách s přemístěním suti na hromady na vzdálenost do 20 m nebo s naložením na dopravní prostředek strojně z betonu železového nebo předpjatého</t>
  </si>
  <si>
    <t>Bourání části budov v zátopě</t>
  </si>
  <si>
    <t>120</t>
  </si>
  <si>
    <t xml:space="preserve">nedemontované stavební konstrukce v zátopě VD </t>
  </si>
  <si>
    <t>122401103</t>
  </si>
  <si>
    <t>Odkopávky a prokopávky nezapažené v hornině tř. 5 objem do 5000 m3</t>
  </si>
  <si>
    <t>-2075732186</t>
  </si>
  <si>
    <t xml:space="preserve">Odkopávky a prokopávky nezapažené  s přehozením výkopku na vzdálenost do 3 m nebo s naložením na dopravní prostředek v hornině tř. 5 přes 1 000 do 5 000 m3</t>
  </si>
  <si>
    <t>2600</t>
  </si>
  <si>
    <t xml:space="preserve">vykopání vybourané suti ze starých domů ze zátopy </t>
  </si>
  <si>
    <t>774723417</t>
  </si>
  <si>
    <t>162401102</t>
  </si>
  <si>
    <t>Vodorovné přemístění do 2000 m výkopku/sypaniny z horniny tř. 1 až 4</t>
  </si>
  <si>
    <t>-1492859872</t>
  </si>
  <si>
    <t xml:space="preserve">Vodorovné přemístění výkopku nebo sypaniny po suchu  na obvyklém dopravním prostředku, bez naložení výkopku, avšak se složením bez rozhrnutí z horniny tř. 1 až 4 na vzdálenost přes 1 500 do 2 000 m</t>
  </si>
  <si>
    <t>-1986867615</t>
  </si>
  <si>
    <t>181102301</t>
  </si>
  <si>
    <t>Úprava pláně v zářezech bez zhutnění</t>
  </si>
  <si>
    <t>2133957569</t>
  </si>
  <si>
    <t>Úprava pláně na stavbách dálnic strojně v zářezech mimo skalních bez zhutnění</t>
  </si>
  <si>
    <t>1000</t>
  </si>
  <si>
    <t>V zátopě</t>
  </si>
  <si>
    <t>1837094412</t>
  </si>
  <si>
    <t>5000</t>
  </si>
  <si>
    <t>Třídění výkopů na suť a sediment</t>
  </si>
  <si>
    <t>-13352540</t>
  </si>
  <si>
    <t>457572111</t>
  </si>
  <si>
    <t>Filtrační vrstvy ze štěrkopísku se zhutněním frakce od 0 až 8 do 0 až 32 mm</t>
  </si>
  <si>
    <t>1239932340</t>
  </si>
  <si>
    <t xml:space="preserve">Filtrační vrstvy jakékoliv tloušťky a sklonu  ze štěrkopísků se zhutněním do 10 pojezdů/m3, frakce od 0-8 do 0-32 mm</t>
  </si>
  <si>
    <t>200*0,2</t>
  </si>
  <si>
    <t>podsyp pod panely</t>
  </si>
  <si>
    <t>463211153</t>
  </si>
  <si>
    <t>Rovnanina objemu přes 3 m3 z lomového kamene tříděného hmotnosti do 500 kg s urovnáním líce</t>
  </si>
  <si>
    <t>1038380178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</si>
  <si>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</si>
  <si>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2*23</t>
  </si>
  <si>
    <t>opevnění břehu</t>
  </si>
  <si>
    <t>190*0,6</t>
  </si>
  <si>
    <t>opevnění za vtokem do nádrže</t>
  </si>
  <si>
    <t>D+M Uložení silničních panelů</t>
  </si>
  <si>
    <t>-1569899485</t>
  </si>
  <si>
    <t>V rámci položky je vodorovný a svislý přesun na staveništi i mimo něj (dovoz na stavbu) a uložení do štěrkodrti s urovnáním atd.</t>
  </si>
  <si>
    <t>59381009</t>
  </si>
  <si>
    <t>panel silniční 3,00x1,00x0,15m</t>
  </si>
  <si>
    <t>-810187553</t>
  </si>
  <si>
    <t>99</t>
  </si>
  <si>
    <t>Přesun hmot a manipulace se sutí</t>
  </si>
  <si>
    <t>997013501</t>
  </si>
  <si>
    <t>Odvoz suti a vybouraných hmot na skládku nebo meziskládku do 1 km se složením</t>
  </si>
  <si>
    <t>1520360784</t>
  </si>
  <si>
    <t xml:space="preserve">Odvoz suti a vybouraných hmot na skládku nebo meziskládku  se složením, na vzdálenost do 1 km</t>
  </si>
  <si>
    <t>2600*2,5</t>
  </si>
  <si>
    <t>Původní budovy v zátopě</t>
  </si>
  <si>
    <t>130*2,5</t>
  </si>
  <si>
    <t>997013509</t>
  </si>
  <si>
    <t>Příplatek k odvozu suti a vybouraných hmot na skládku ZKD 1 km přes 1 km</t>
  </si>
  <si>
    <t>-241405676</t>
  </si>
  <si>
    <t xml:space="preserve">Odvoz suti a vybouraných hmot na skládku nebo meziskládku  se složením, na vzdálenost Příplatek k ceně za každý další i započatý 1 km přes 1 km</t>
  </si>
  <si>
    <t>6825*13</t>
  </si>
  <si>
    <t>odvoz na skládku</t>
  </si>
  <si>
    <t>997013801</t>
  </si>
  <si>
    <t>Poplatek za uložení na skládce (skládkovné) stavebního odpadu betonového kód odpadu 170 101</t>
  </si>
  <si>
    <t>899521514</t>
  </si>
  <si>
    <t>Poplatek za uložení stavebního odpadu na skládce (skládkovné) z prostého betonu zatříděného do Katalogu odpadů pod kódem 170 101</t>
  </si>
  <si>
    <t>6825</t>
  </si>
  <si>
    <t>997221611</t>
  </si>
  <si>
    <t>Nakládání suti na dopravní prostředky pro vodorovnou dopravu</t>
  </si>
  <si>
    <t>-552987435</t>
  </si>
  <si>
    <t xml:space="preserve">Nakládání na dopravní prostředky  pro vodorovnou dopravu suti</t>
  </si>
  <si>
    <t>nakládání suti ze zátopy odstraněné dle příčných profilů</t>
  </si>
  <si>
    <t>79356383</t>
  </si>
  <si>
    <t>SO 03 - SO 03 - Uložení sedimentů na povrch terénu</t>
  </si>
  <si>
    <t>SO 03.1 - SO 03.1 - Terénní úpravy</t>
  </si>
  <si>
    <t>-100878062</t>
  </si>
  <si>
    <t>1,5</t>
  </si>
  <si>
    <t xml:space="preserve">pokosení travin </t>
  </si>
  <si>
    <t>920466412</t>
  </si>
  <si>
    <t>17270</t>
  </si>
  <si>
    <t>1259068238</t>
  </si>
  <si>
    <t>-837960147</t>
  </si>
  <si>
    <t>-2058567646</t>
  </si>
  <si>
    <t>-1426340813</t>
  </si>
  <si>
    <t>112101122</t>
  </si>
  <si>
    <t>Odstranění stromů jehličnatých průměru kmene do 500 mm</t>
  </si>
  <si>
    <t>-2044803131</t>
  </si>
  <si>
    <t>Odstranění stromů s odřezáním kmene a s odvětvením jehličnatých bez odkornění, průměru kmene přes 300 do 500 mm</t>
  </si>
  <si>
    <t>112101123</t>
  </si>
  <si>
    <t>Odstranění stromů jehličnatých průměru kmene do 700 mm</t>
  </si>
  <si>
    <t>510293307</t>
  </si>
  <si>
    <t>Odstranění stromů s odřezáním kmene a s odvětvením jehličnatých bez odkornění, průměru kmene přes 500 do 700 mm</t>
  </si>
  <si>
    <t>-213735257</t>
  </si>
  <si>
    <t>-965583015</t>
  </si>
  <si>
    <t>-1652843233</t>
  </si>
  <si>
    <t>162301102</t>
  </si>
  <si>
    <t>Vodorovné přemístění do 1000 m výkopku/sypaniny z horniny tř. 1 až 4</t>
  </si>
  <si>
    <t>-1292121884</t>
  </si>
  <si>
    <t xml:space="preserve">Vodorovné přemístění výkopku nebo sypaniny po suchu  na obvyklém dopravním prostředku, bez naložení výkopku, avšak se složením bez rozhrnutí z horniny tř. 1 až 4 na vzdálenost přes 500 do 1 000 m</t>
  </si>
  <si>
    <t>66600</t>
  </si>
  <si>
    <t xml:space="preserve">odvoz sedimentu z mezideponie na terénní úpravy SO 03.1 </t>
  </si>
  <si>
    <t>180451122</t>
  </si>
  <si>
    <t>Setí zemědělských kultur plocha přes 5 ha sklon přes 5°</t>
  </si>
  <si>
    <t>-955691986</t>
  </si>
  <si>
    <t xml:space="preserve">Setí zemědělských kultur  na plochách přes 5 ha, o sklonu přes 5°</t>
  </si>
  <si>
    <t>7,77</t>
  </si>
  <si>
    <t>První setí luskovina na ornou i na TTP</t>
  </si>
  <si>
    <t>Luskovino-obilná směska na zelené hnojení</t>
  </si>
  <si>
    <t>kg</t>
  </si>
  <si>
    <t>-1449051297</t>
  </si>
  <si>
    <t>osivo jetelotráva intenzivní víceletá</t>
  </si>
  <si>
    <t>7,77*80</t>
  </si>
  <si>
    <t>181411121</t>
  </si>
  <si>
    <t>Založení lučního trávníku výsevem plochy do 1000 m2 v rovině a ve svahu do 1:5</t>
  </si>
  <si>
    <t>-2126421116</t>
  </si>
  <si>
    <t>Založení trávníku na půdě předem připravené plochy do 1000 m2 výsevem včetně utažení lučního v rovině nebo na svahu do 1:5</t>
  </si>
  <si>
    <t>16000</t>
  </si>
  <si>
    <t>Osetí terénních úprav</t>
  </si>
  <si>
    <t>R16</t>
  </si>
  <si>
    <t>osivo směs (pastva pro včely)</t>
  </si>
  <si>
    <t>-1694172456</t>
  </si>
  <si>
    <t>osiva pícnin směsi travní balení obvykle 25 kg technická - rovinná (10 kg)</t>
  </si>
  <si>
    <t>9000+16000+33917</t>
  </si>
  <si>
    <t>58917*0,0075 'Přepočtené koeficientem množství</t>
  </si>
  <si>
    <t>181451122</t>
  </si>
  <si>
    <t>Založení lučního trávníku výsevem plochy přes 1000 m2 ve svahu do 1:2</t>
  </si>
  <si>
    <t>-310807361</t>
  </si>
  <si>
    <t>Založení trávníku na půdě předem připravené plochy přes 1000 m2 výsevem včetně utažení lučního na svahu přes 1:5 do 1:2</t>
  </si>
  <si>
    <t>9000</t>
  </si>
  <si>
    <t>Osetí terénních úprav svahy</t>
  </si>
  <si>
    <t>183101113</t>
  </si>
  <si>
    <t>Hloubení jamek bez výměny půdy zeminy tř 1 až 4 objem do 0,05 m3 v rovině a svahu do 1:5</t>
  </si>
  <si>
    <t>-1846848193</t>
  </si>
  <si>
    <t xml:space="preserve">Hloubení jamek pro vysazování rostlin v zemině tř.1 až 4 bez výměny půdy  v rovině nebo na svahu do 1:5, objemu přes 0,02 do 0,05 m3</t>
  </si>
  <si>
    <t>34+55+24+63+41+16+33+35+35+34+22</t>
  </si>
  <si>
    <t>Keře</t>
  </si>
  <si>
    <t>183101115</t>
  </si>
  <si>
    <t>Hloubení jamek bez výměny půdy zeminy tř 1 až 4 objem do 0,4 m3 v rovině a svahu do 1:5</t>
  </si>
  <si>
    <t>-1971855609</t>
  </si>
  <si>
    <t xml:space="preserve">Hloubení jamek pro vysazování rostlin v zemině tř.1 až 4 bez výměny půdy  v rovině nebo na svahu do 1:5, objemu přes 0,125 do 0,40 m3</t>
  </si>
  <si>
    <t>23+14+29+9+7+17</t>
  </si>
  <si>
    <t>Stromy</t>
  </si>
  <si>
    <t>183408323</t>
  </si>
  <si>
    <t>Smykování na plochách do 1 ha v půdě těžké</t>
  </si>
  <si>
    <t>-375857600</t>
  </si>
  <si>
    <t xml:space="preserve">Smykování  na plochách jednotlivě do 1 ha, v půdě těžké</t>
  </si>
  <si>
    <t>první- smykování na orné i na TTP</t>
  </si>
  <si>
    <t>druhé- smykování na orné i na TTP</t>
  </si>
  <si>
    <t>184102110</t>
  </si>
  <si>
    <t>Výsadba dřeviny s balem D do 0,1 m do jamky se zalitím v rovině a svahu do 1:5</t>
  </si>
  <si>
    <t>-1230385471</t>
  </si>
  <si>
    <t xml:space="preserve">Výsadba dřeviny s balem do předem vyhloubené jamky se zalitím  v rovině nebo na svahu do 1:5, při průměru balu do 100 mm</t>
  </si>
  <si>
    <t>184102113</t>
  </si>
  <si>
    <t>Výsadba dřeviny s balem D do 0,4 m do jamky se zalitím v rovině a svahu do 1:5</t>
  </si>
  <si>
    <t>1005511195</t>
  </si>
  <si>
    <t xml:space="preserve">Výsadba dřeviny s balem do předem vyhloubené jamky se zalitím  v rovině nebo na svahu do 1:5, při průměru balu přes 300 do 400 mm</t>
  </si>
  <si>
    <t>184215133</t>
  </si>
  <si>
    <t>Ukotvení kmene dřevin třemi kůly D do 0,1 m délky do 3 m</t>
  </si>
  <si>
    <t>-1868282186</t>
  </si>
  <si>
    <t>Ukotvení dřeviny kůly třemi kůly, délky přes 2 do 3 m</t>
  </si>
  <si>
    <t>184813121</t>
  </si>
  <si>
    <t>Ochrana dřevin před okusem mechanicky pletivem v rovině a svahu do 1:5</t>
  </si>
  <si>
    <t>-464972836</t>
  </si>
  <si>
    <t>Ochrana dřevin před okusem zvěří mechanicky v rovině nebo ve svahu do 1:5, pletivem, výšky do 2 m</t>
  </si>
  <si>
    <t>Pol31</t>
  </si>
  <si>
    <t>zálivka jamky 30-60l včetně dovozu</t>
  </si>
  <si>
    <t>ks</t>
  </si>
  <si>
    <t>-747165105</t>
  </si>
  <si>
    <t>Pol32</t>
  </si>
  <si>
    <t>zálivka jamky 15l včetně dovozu</t>
  </si>
  <si>
    <t>-2051410935</t>
  </si>
  <si>
    <t>392</t>
  </si>
  <si>
    <t>Pol33</t>
  </si>
  <si>
    <t>startovací řez koruny</t>
  </si>
  <si>
    <t>388117281</t>
  </si>
  <si>
    <t>Pol36.2</t>
  </si>
  <si>
    <t>D+M juta, zhotovení obalu kmene</t>
  </si>
  <si>
    <t>954752201</t>
  </si>
  <si>
    <t>99*(1*1)</t>
  </si>
  <si>
    <t>Pol48</t>
  </si>
  <si>
    <t>D+M drátěná oplocenka oka 50x50mm, vyška 150 cm, průměr drátu 2,2mm, průměr kůlu 8cm včetně zatlučení a připevnění k drátěné oplocence včetně vázacího drátu na třech místech, včetně vchodu</t>
  </si>
  <si>
    <t>379514812</t>
  </si>
  <si>
    <t>15*30</t>
  </si>
  <si>
    <t>Vláčení na plochách do 1 ha v půdě těžké</t>
  </si>
  <si>
    <t>815956979</t>
  </si>
  <si>
    <t xml:space="preserve">Obdělání půdy  vláčením na svahu přes 1:5 do 1:2</t>
  </si>
  <si>
    <t xml:space="preserve">První-Vláčení dle plánu rekultivace na orné i TTP </t>
  </si>
  <si>
    <t xml:space="preserve">Druhé-Vláčení dle plánu rekultivace na orné i TTP </t>
  </si>
  <si>
    <t>183551114</t>
  </si>
  <si>
    <t>Úprava půdy první orbou hl do 0,3 m ploch do 5 ha sklonu přes 5°</t>
  </si>
  <si>
    <t>-395329811</t>
  </si>
  <si>
    <t xml:space="preserve">Úprava zemědělské půdy - orba  první hl. do 0,30 m, na ploše jednotlivě do 5 ha, o sklonu přes 5°</t>
  </si>
  <si>
    <t>zaorání zeleného hnojení na orné i na TTP</t>
  </si>
  <si>
    <t>183552124</t>
  </si>
  <si>
    <t>Hnojení půdy průmyslovými hnojivy do 0,5 t/ha ploch přes 5 ha sklonu přes 5°</t>
  </si>
  <si>
    <t>425537357</t>
  </si>
  <si>
    <t>Úprava zemědělské půdy - hnojení průmyslovými hnojivy při dávce do 0,5 t/ha, na ploše jednotlivě přes 5 ha, o sklonu přes 5°</t>
  </si>
  <si>
    <t>Hnojení NPK na orné i na TTP</t>
  </si>
  <si>
    <t>Hnojení (Ledek, superfosfat, síran) na orné i na TTP</t>
  </si>
  <si>
    <t>R12</t>
  </si>
  <si>
    <t>Hnojivo NPK</t>
  </si>
  <si>
    <t>-1542768683</t>
  </si>
  <si>
    <t>hnojivo průmyslové Cererit</t>
  </si>
  <si>
    <t>15,6*0,5</t>
  </si>
  <si>
    <t>Hnojivo Ledek amonný s vápencem</t>
  </si>
  <si>
    <t>1089556118</t>
  </si>
  <si>
    <t>15,6*0,3</t>
  </si>
  <si>
    <t>R14</t>
  </si>
  <si>
    <t>Hnojivo Superfosfát</t>
  </si>
  <si>
    <t>-1470548308</t>
  </si>
  <si>
    <t>15,6*0,1</t>
  </si>
  <si>
    <t>R15</t>
  </si>
  <si>
    <t>Hnojivo Síran draselný</t>
  </si>
  <si>
    <t>-1141327844</t>
  </si>
  <si>
    <t>-153990443</t>
  </si>
  <si>
    <t xml:space="preserve">Obsahuje všechny druhy likvidace - uložení na skládku, spálení nebo štěpkování. Součástí položky je možná doprava, potřebná manipulace a poplatky za uložení na skládku
</t>
  </si>
  <si>
    <t>R19</t>
  </si>
  <si>
    <t>brslen evropský (Euonymus europaeus), 40-60cm, kontejner</t>
  </si>
  <si>
    <t>-636417566</t>
  </si>
  <si>
    <t>R29</t>
  </si>
  <si>
    <t>Kalina tušalaj (Viburnum lantana), 40-60 cm, kontejner</t>
  </si>
  <si>
    <t>-1523413803</t>
  </si>
  <si>
    <t>R30</t>
  </si>
  <si>
    <t>Dřín obecný (Cornus mas), 40-60 cm, kontejner</t>
  </si>
  <si>
    <t>1700156322</t>
  </si>
  <si>
    <t>63</t>
  </si>
  <si>
    <t>R31</t>
  </si>
  <si>
    <t>Růže šípková (Rosa canina), 40-60 cm, kontejner</t>
  </si>
  <si>
    <t>-276146730</t>
  </si>
  <si>
    <t>R32</t>
  </si>
  <si>
    <t>Řešetlák počistivý (Rhamnus cathartica), 40-60 cm, kontejner</t>
  </si>
  <si>
    <t>-847734875</t>
  </si>
  <si>
    <t>R33</t>
  </si>
  <si>
    <t xml:space="preserve">Líska obecná  (Corylus avellana), 40-60 cm, kontejner</t>
  </si>
  <si>
    <t>-1584466285</t>
  </si>
  <si>
    <t>R34</t>
  </si>
  <si>
    <t>Kalina obecná (Viburnum opulus L.), 40-60 cm, kontejner</t>
  </si>
  <si>
    <t>309205540</t>
  </si>
  <si>
    <t>R35</t>
  </si>
  <si>
    <t xml:space="preserve">Hloh jednosemenný  (Crataegus monogyna), 40-60 cm, kontejner</t>
  </si>
  <si>
    <t>1434456475</t>
  </si>
  <si>
    <t>R36</t>
  </si>
  <si>
    <t xml:space="preserve">Ptačí zob obecný   (Ligustrum vulgare), 40-60 cm, kontejner</t>
  </si>
  <si>
    <t>2103555470</t>
  </si>
  <si>
    <t>55</t>
  </si>
  <si>
    <t>R37</t>
  </si>
  <si>
    <t xml:space="preserve">Svída krvavá   (Cornus sanguinea), 40-60 cm, kontejner</t>
  </si>
  <si>
    <t>1810590396</t>
  </si>
  <si>
    <t>R5.2</t>
  </si>
  <si>
    <t>D+M bavlněný úvazek</t>
  </si>
  <si>
    <t>-2124896237</t>
  </si>
  <si>
    <t>99*1</t>
  </si>
  <si>
    <t>49</t>
  </si>
  <si>
    <t>Pol30</t>
  </si>
  <si>
    <t>tyč odkorněná délka 250 cm,tloušťka 6 cm</t>
  </si>
  <si>
    <t>-790402112</t>
  </si>
  <si>
    <t>99*3</t>
  </si>
  <si>
    <t>50</t>
  </si>
  <si>
    <t>R5.3</t>
  </si>
  <si>
    <t>D+M Spojovací laťky</t>
  </si>
  <si>
    <t>-91908115</t>
  </si>
  <si>
    <t>51</t>
  </si>
  <si>
    <t>R63</t>
  </si>
  <si>
    <t>mulčování štěpkou VL tl. 0,1m</t>
  </si>
  <si>
    <t>1202719473</t>
  </si>
  <si>
    <t>392*(1*1)</t>
  </si>
  <si>
    <t>keře</t>
  </si>
  <si>
    <t>99*(0,5*0,5)</t>
  </si>
  <si>
    <t>stromy</t>
  </si>
  <si>
    <t>52</t>
  </si>
  <si>
    <t>R64</t>
  </si>
  <si>
    <t>štěpka VL</t>
  </si>
  <si>
    <t>414522325</t>
  </si>
  <si>
    <t>416,8*0,1</t>
  </si>
  <si>
    <t>53</t>
  </si>
  <si>
    <t>R79</t>
  </si>
  <si>
    <t xml:space="preserve">Třešeň  (Prunus avium), obvod kmínku 8-10cm, ZB</t>
  </si>
  <si>
    <t>-1302831032</t>
  </si>
  <si>
    <t>54</t>
  </si>
  <si>
    <t>R80</t>
  </si>
  <si>
    <t xml:space="preserve">Javor klen  (Acer pseudoplatanus), obvod kmínku 8-10cm, ZB</t>
  </si>
  <si>
    <t>104648674</t>
  </si>
  <si>
    <t>R81</t>
  </si>
  <si>
    <t>Bříza bělokorá (Betula pendula), obvod kmínku 8-10cm, ZB</t>
  </si>
  <si>
    <t>-104355088</t>
  </si>
  <si>
    <t>56</t>
  </si>
  <si>
    <t>R82</t>
  </si>
  <si>
    <t>dub zimní (Quercus petraea), obvod kmínku 8-10cm, ZB</t>
  </si>
  <si>
    <t>-391059108</t>
  </si>
  <si>
    <t>57</t>
  </si>
  <si>
    <t>R83</t>
  </si>
  <si>
    <t>Lípa srdčitá (Tilia cordata), obvod kmínku 8-10cm, ZB</t>
  </si>
  <si>
    <t>-1468044883</t>
  </si>
  <si>
    <t>58</t>
  </si>
  <si>
    <t>R84</t>
  </si>
  <si>
    <t>švestka (Prunus domestica), obvod kmínku 8-10cm, ZB</t>
  </si>
  <si>
    <t>1895864077</t>
  </si>
  <si>
    <t>59</t>
  </si>
  <si>
    <t>R85</t>
  </si>
  <si>
    <t>Střemcha obecná (Prunus padus), 40-60 cm, kontejner</t>
  </si>
  <si>
    <t>901158136</t>
  </si>
  <si>
    <t>60</t>
  </si>
  <si>
    <t>Rozřezání stromů na 4m kusy a převoz na lokalitu určenou obcí k převzetí vlastníkům, vzdálenost do 3km</t>
  </si>
  <si>
    <t>1751160658</t>
  </si>
  <si>
    <t>61</t>
  </si>
  <si>
    <t>115001104</t>
  </si>
  <si>
    <t>Převedení vody potrubím DN do 300</t>
  </si>
  <si>
    <t>-1072982714</t>
  </si>
  <si>
    <t>Převedení vody potrubím průměru DN přes 250 do 300</t>
  </si>
  <si>
    <t>240</t>
  </si>
  <si>
    <t>62</t>
  </si>
  <si>
    <t>121101103</t>
  </si>
  <si>
    <t>Sejmutí ornice s přemístěním na vzdálenost do 250 m</t>
  </si>
  <si>
    <t>-238158606</t>
  </si>
  <si>
    <t xml:space="preserve">Sejmutí ornice nebo lesní půdy  s vodorovným přemístěním na hromady v místě upotřebení nebo na dočasné či trvalé skládky se složením, na vzdálenost přes 100 do 250 m</t>
  </si>
  <si>
    <t>19426,15-726,50</t>
  </si>
  <si>
    <t>sejmutí ornice na pozemcích mezideponii</t>
  </si>
  <si>
    <t>726,50</t>
  </si>
  <si>
    <t>sejmutí ornice na pozemku 579</t>
  </si>
  <si>
    <t>181202305</t>
  </si>
  <si>
    <t>Úprava pláně na násypech se zhutněním</t>
  </si>
  <si>
    <t>-41340602</t>
  </si>
  <si>
    <t>Úprava pláně na stavbách dálnic strojně na násypech se zhutněním</t>
  </si>
  <si>
    <t>64</t>
  </si>
  <si>
    <t>181301113</t>
  </si>
  <si>
    <t>Rozprostření ornice tl vrstvy do 200 mm pl přes 500 m2 v rovině nebo ve svahu do 1:5</t>
  </si>
  <si>
    <t>119099601</t>
  </si>
  <si>
    <t>Rozprostření a urovnání ornice v rovině nebo ve svahu sklonu do 1:5 při souvislé ploše přes 500 m2, tl. vrstvy přes 150 do 200 mm</t>
  </si>
  <si>
    <t>1083</t>
  </si>
  <si>
    <t>rozprostření na pozemku 584</t>
  </si>
  <si>
    <t>65</t>
  </si>
  <si>
    <t>181301114</t>
  </si>
  <si>
    <t>Rozprostření ornice tl vrstvy do 250 mm pl přes 500 m2 v rovině nebo ve svahu do 1:5</t>
  </si>
  <si>
    <t>1964932967</t>
  </si>
  <si>
    <t>Rozprostření a urovnání ornice v rovině nebo ve svahu sklonu do 1:5 při souvislé ploše přes 500 m2, tl. vrstvy přes 200 do 250 mm</t>
  </si>
  <si>
    <t>10188+33917+2906</t>
  </si>
  <si>
    <t>rozprostření na pozemku 593/1, 660, 579</t>
  </si>
  <si>
    <t>66</t>
  </si>
  <si>
    <t>181301115</t>
  </si>
  <si>
    <t>Rozprostření ornice tl vrstvy do 300 mm pl přes 500 m2 v rovině nebo ve svahu do 1:5</t>
  </si>
  <si>
    <t>853097921</t>
  </si>
  <si>
    <t>Rozprostření a urovnání ornice v rovině nebo ve svahu sklonu do 1:5 při souvislé ploše přes 500 m2, tl. vrstvy přes 250 do 300 mm</t>
  </si>
  <si>
    <t>9975+19582</t>
  </si>
  <si>
    <t>rozprotření ornice na pozemku 570, 671</t>
  </si>
  <si>
    <t>67</t>
  </si>
  <si>
    <t>-500292973</t>
  </si>
  <si>
    <t>20000</t>
  </si>
  <si>
    <t>urovnání dna výkopu vytvoření lavic</t>
  </si>
  <si>
    <t>68</t>
  </si>
  <si>
    <t>182111111</t>
  </si>
  <si>
    <t>Zpevnění svahu jutovou, kokosovou nebo plastovou rohoží do 1:1</t>
  </si>
  <si>
    <t>718178797</t>
  </si>
  <si>
    <t>Zpevnění svahu jutovou, kokosovou nebo plastovou rohoží na svahu přes 1:2 do 1:1</t>
  </si>
  <si>
    <t>69</t>
  </si>
  <si>
    <t>69311049</t>
  </si>
  <si>
    <t>tkanina jutová přírodní 120g/m2</t>
  </si>
  <si>
    <t>102817583</t>
  </si>
  <si>
    <t>9000*1,2 'Přepočtené koeficientem množství</t>
  </si>
  <si>
    <t>70</t>
  </si>
  <si>
    <t>693110570</t>
  </si>
  <si>
    <t>skoba kotvící ocelová na geotextilie dl 300mm D 4mm</t>
  </si>
  <si>
    <t>623215449</t>
  </si>
  <si>
    <t>9000*3</t>
  </si>
  <si>
    <t>71</t>
  </si>
  <si>
    <t>303101554</t>
  </si>
  <si>
    <t>8000</t>
  </si>
  <si>
    <t>Vytěžení zeminy při vytváření lavic na původním terénu</t>
  </si>
  <si>
    <t>72</t>
  </si>
  <si>
    <t>-640321810</t>
  </si>
  <si>
    <t>přehození sedimentu po první fázi vápnění při druhé dojde již k nakládání</t>
  </si>
  <si>
    <t>73</t>
  </si>
  <si>
    <t>1810376528</t>
  </si>
  <si>
    <t>naložení sedimentu na dopravní prostředky z mezideponie</t>
  </si>
  <si>
    <t>74</t>
  </si>
  <si>
    <t>171101101</t>
  </si>
  <si>
    <t>Uložení sypaniny z hornin soudržných do násypů zhutněných na 95 % PS</t>
  </si>
  <si>
    <t>2072436615</t>
  </si>
  <si>
    <t xml:space="preserve">Uložení sypaniny do násypů  s rozprostřením sypaniny ve vrstvách a s hrubým urovnáním zhutněných s uzavřením povrchu násypu z hornin soudržných s předepsanou mírou zhutnění v procentech výsledků zkoušek Proctor-Standard (dále jen PS) na 95 % PS</t>
  </si>
  <si>
    <t>uložení zeminy do terénních úprav</t>
  </si>
  <si>
    <t>uložení vytěžené zeminy při vytváření lavic</t>
  </si>
  <si>
    <t>75</t>
  </si>
  <si>
    <t>-179065642</t>
  </si>
  <si>
    <t>úprava dna terénních úprav</t>
  </si>
  <si>
    <t>550*1</t>
  </si>
  <si>
    <t xml:space="preserve">svahování příkopu okolo cest </t>
  </si>
  <si>
    <t>76</t>
  </si>
  <si>
    <t>791365904</t>
  </si>
  <si>
    <t xml:space="preserve">vysvahování násypu </t>
  </si>
  <si>
    <t>77</t>
  </si>
  <si>
    <t>198764106</t>
  </si>
  <si>
    <t>6,66*2+6,66*2</t>
  </si>
  <si>
    <t>zapravení vápna na mezideponiích ve dvou fázích</t>
  </si>
  <si>
    <t>200*500*0,0001+200*400*0,0001</t>
  </si>
  <si>
    <t>zapravení vápna na terénních úpravách poslední fáze</t>
  </si>
  <si>
    <t>78</t>
  </si>
  <si>
    <t>D+M Aplikace vápna pomocí rozmetadla vápna</t>
  </si>
  <si>
    <t>1522865698</t>
  </si>
  <si>
    <t xml:space="preserve">V rámci položky je aplikace vápna na požadovanou plochu. Včetně všech souvisejících činností s aplikací a skladování.
</t>
  </si>
  <si>
    <t>rozprostření vápna v ploše pod opevněním</t>
  </si>
  <si>
    <t>rozprostření vápna na terénních úpravách poslední fáze</t>
  </si>
  <si>
    <t>79</t>
  </si>
  <si>
    <t>428630864</t>
  </si>
  <si>
    <t>66600*90*0,001</t>
  </si>
  <si>
    <t>80</t>
  </si>
  <si>
    <t>R90</t>
  </si>
  <si>
    <t>Hnojení půdy 50g</t>
  </si>
  <si>
    <t>994349364</t>
  </si>
  <si>
    <t>81</t>
  </si>
  <si>
    <t>R91</t>
  </si>
  <si>
    <t>Hnojení půdy 10g</t>
  </si>
  <si>
    <t>31379451</t>
  </si>
  <si>
    <t>82</t>
  </si>
  <si>
    <t>R92</t>
  </si>
  <si>
    <t>D+M Aplikace hydrogelu včetně dodávky</t>
  </si>
  <si>
    <t>-756756273</t>
  </si>
  <si>
    <t>99*1,2</t>
  </si>
  <si>
    <t>strom</t>
  </si>
  <si>
    <t>392*0,15</t>
  </si>
  <si>
    <t>83</t>
  </si>
  <si>
    <t>R93</t>
  </si>
  <si>
    <t>D+M Zpevnění přejezdu nad sítěmi pomocí panelů</t>
  </si>
  <si>
    <t>-1782514007</t>
  </si>
  <si>
    <t>zpevnění přejezdu nad sítěmi, součástí položky je instalace, uložení a demontž, včetně vodorovných a svislých přesunů</t>
  </si>
  <si>
    <t>84</t>
  </si>
  <si>
    <t>860161320</t>
  </si>
  <si>
    <t>12000</t>
  </si>
  <si>
    <t>85</t>
  </si>
  <si>
    <t>-911826804</t>
  </si>
  <si>
    <t>12000*1,2 'Přepočtené koeficientem množství</t>
  </si>
  <si>
    <t>86</t>
  </si>
  <si>
    <t>462511161</t>
  </si>
  <si>
    <t>Zához z lomového kamene tříděného hmotnost kamenů do 80 kg bez výplně</t>
  </si>
  <si>
    <t>-1845820692</t>
  </si>
  <si>
    <t>Zához z lomového kamene neupraveného provedený ze břehu nebo z lešení, do sucha nebo do vody tříděného, hmotnost jednotlivých kamenů do 80 kg bez výplně mezer</t>
  </si>
  <si>
    <t>6400</t>
  </si>
  <si>
    <t>sanační vrstva</t>
  </si>
  <si>
    <t>(60+100)*0,5</t>
  </si>
  <si>
    <t>odtokové příkopy</t>
  </si>
  <si>
    <t>87</t>
  </si>
  <si>
    <t>462519002</t>
  </si>
  <si>
    <t>Příplatek za urovnání ploch záhozu z lomového kamene hmotnost do 200 kg</t>
  </si>
  <si>
    <t>296775262</t>
  </si>
  <si>
    <t xml:space="preserve">Zához z lomového kamene neupraveného záhozového  Příplatek k cenám za urovnání viditelných ploch záhozu z kamene, hmotnosti jednotlivých kamenů do 200 kg</t>
  </si>
  <si>
    <t>88</t>
  </si>
  <si>
    <t>2140531435</t>
  </si>
  <si>
    <t>7500</t>
  </si>
  <si>
    <t>89</t>
  </si>
  <si>
    <t>1489269884</t>
  </si>
  <si>
    <t>SO 03.2 - SO 03.2 - Úprava bezejmenného levostranného přítoku</t>
  </si>
  <si>
    <t xml:space="preserve">    8 - Trubní vedení</t>
  </si>
  <si>
    <t>-143296476</t>
  </si>
  <si>
    <t>240*8,5</t>
  </si>
  <si>
    <t>69311199</t>
  </si>
  <si>
    <t xml:space="preserve">geotextilie netkaná separační, ochranná, filtrační, drenážní  PES(70%)+PP(30%) 300g/m2</t>
  </si>
  <si>
    <t>298911608</t>
  </si>
  <si>
    <t>2040</t>
  </si>
  <si>
    <t>2040*1,2 'Přepočtené koeficientem množství</t>
  </si>
  <si>
    <t>273326231</t>
  </si>
  <si>
    <t>Základové desky ze ŽB pro prostředí s mrazovými cykly tř. C 25/30</t>
  </si>
  <si>
    <t>1309232036</t>
  </si>
  <si>
    <t>Základy z betonu železového desky z betonu pro prostředí s mrazovými cykly tř. C 25/30</t>
  </si>
  <si>
    <t>1,6*0,8*1,2*2</t>
  </si>
  <si>
    <t>betonové prahy</t>
  </si>
  <si>
    <t>273356021</t>
  </si>
  <si>
    <t>Bednění základových desek ploch rovinných zřízení</t>
  </si>
  <si>
    <t>1836873157</t>
  </si>
  <si>
    <t>Bednění základů z betonu prostého nebo železového desek pro plochy rovinné zřízení</t>
  </si>
  <si>
    <t>2*(1,5+1,5+0,8+0,8)</t>
  </si>
  <si>
    <t>10*1,3*2</t>
  </si>
  <si>
    <t>obetování potrubí</t>
  </si>
  <si>
    <t>273356022</t>
  </si>
  <si>
    <t>Bednění základových desek ploch rovinných odstranění</t>
  </si>
  <si>
    <t>-1764483883</t>
  </si>
  <si>
    <t>Bednění základů z betonu prostého nebo železového desek pro plochy rovinné odstranění</t>
  </si>
  <si>
    <t>452311161</t>
  </si>
  <si>
    <t>Podkladní desky z betonu prostého tř. C 25/30 otevřený výkop</t>
  </si>
  <si>
    <t>-1160781668</t>
  </si>
  <si>
    <t>Podkladní a zajišťovací konstrukce z betonu prostého v otevřeném výkopu desky pod potrubí, stoky a drobné objekty z betonu tř. C 25/30</t>
  </si>
  <si>
    <t>9*1,5</t>
  </si>
  <si>
    <t>pod potrubí</t>
  </si>
  <si>
    <t>2*0,8*1,8</t>
  </si>
  <si>
    <t>pod prahy</t>
  </si>
  <si>
    <t>-1334048822</t>
  </si>
  <si>
    <t>240*8,3*0,1</t>
  </si>
  <si>
    <t>462511370</t>
  </si>
  <si>
    <t>Zához z lomového kamene bez proštěrkování z terénu hmotnost nad 200 do 500 kg</t>
  </si>
  <si>
    <t>842753145</t>
  </si>
  <si>
    <t xml:space="preserve">Zához z lomového kamene neupraveného záhozového  bez proštěrkování z terénu, hmotnosti jednotlivých kamenů přes 200 do 500 kg</t>
  </si>
  <si>
    <t>10,5*1,2*1*16</t>
  </si>
  <si>
    <t>pasy 16*</t>
  </si>
  <si>
    <t>463211152</t>
  </si>
  <si>
    <t>Rovnanina objemu přes 3 m3 z lomového kamene tříděného hmotnosti do 200 kg s urovnáním líce</t>
  </si>
  <si>
    <t>-611605112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</si>
  <si>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</si>
  <si>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(210)*3,3</t>
  </si>
  <si>
    <t>opevnění toku</t>
  </si>
  <si>
    <t>463211158</t>
  </si>
  <si>
    <t>Rovnanina objemu přes 3 m3 z lomového kamene tříděného hmotnosti přes 500 kg s urovnáním líce</t>
  </si>
  <si>
    <t>460311450</t>
  </si>
  <si>
    <t>Rovnanina z lomového kamene neupraveného pro podélné i příčné objekty objemu přes 3 m3 z kamene tříděného, s urovnáním líce a vyklínováním spár úlomky kamene hmotnost jednotlivých kamenů přes 500 kg</t>
  </si>
  <si>
    <t>21*29</t>
  </si>
  <si>
    <t>opevnění vývaru</t>
  </si>
  <si>
    <t>-1615133921</t>
  </si>
  <si>
    <t>10*1,2*2</t>
  </si>
  <si>
    <t>pačokování betonových konstrukcí dle výkresu výpustného objektu</t>
  </si>
  <si>
    <t>Trubní vedení</t>
  </si>
  <si>
    <t>871470410</t>
  </si>
  <si>
    <t>Montáž kanalizačního potrubí korugovaného SN 10 z polypropylenu DN 800</t>
  </si>
  <si>
    <t>454507703</t>
  </si>
  <si>
    <t>Montáž kanalizačního potrubí z plastů z polypropylenu PP korugovaného nebo žebrovaného SN 10 DN 800</t>
  </si>
  <si>
    <t>28617053</t>
  </si>
  <si>
    <t>trubka kanalizační PP korugovaná DN 800x6000 mm SN 10</t>
  </si>
  <si>
    <t>-1564186217</t>
  </si>
  <si>
    <t>899623171</t>
  </si>
  <si>
    <t>Obetonování potrubí nebo zdiva stok betonem prostým tř. C 25/30 v otevřeném výkopu</t>
  </si>
  <si>
    <t>829877946</t>
  </si>
  <si>
    <t>Obetonování potrubí nebo zdiva stok betonem prostým v otevřeném výkopu, beton tř. C 25/30</t>
  </si>
  <si>
    <t>10*1</t>
  </si>
  <si>
    <t xml:space="preserve">obetonování potrubí DN800 </t>
  </si>
  <si>
    <t xml:space="preserve">D+M - Seříznutí plastového potrubí  </t>
  </si>
  <si>
    <t>1091800985</t>
  </si>
  <si>
    <t>998332011</t>
  </si>
  <si>
    <t>Přesun hmot pro úpravy vodních toků a kanály</t>
  </si>
  <si>
    <t>1827528413</t>
  </si>
  <si>
    <t xml:space="preserve">Přesun hmot pro úpravy vodních toků a kanály, hráze rybníků apod.  dopravní vzdálenost do 500 m</t>
  </si>
  <si>
    <t>VRN - VRN - Vedlejší rozpočtové náklady</t>
  </si>
  <si>
    <t>Čištění komunikace</t>
  </si>
  <si>
    <t>2087003062</t>
  </si>
  <si>
    <t>Nájezdy na silnice a silnice budou v potřebném rozsahu čištěny i průběžně během stavby a po stavbě.</t>
  </si>
  <si>
    <t>Platba za dočasné odnětí zemědělské půdy ze ZPF</t>
  </si>
  <si>
    <t>rok</t>
  </si>
  <si>
    <t>973991152</t>
  </si>
  <si>
    <t>částka za rok je 49734kč za rok</t>
  </si>
  <si>
    <t>Inženýrská a koordinační činnost zhotovitele</t>
  </si>
  <si>
    <t>902102239</t>
  </si>
  <si>
    <t xml:space="preserve">V rámci položky Inženýrská a koordinační činnost zhotovitele:
-oznámení úřadu
-zajištění technika pro činnost pod vedením E-on
-Ve spolupráci s investorem písemně oznámit zahájení realizace záměru nejpozději 15 dnů předem orgánu ochrany ZPF MěÚ Boskovice a orgánu ochrany ZPF krajského úřadu. Za zahájení realizace záměru se z hlediska zájmů ochrany ZPF považuje zahájení skrývky ornice.
-Chybějící množství ornice pro finální úpravu pozemku trvalého uložení sedimentu v kubatuře cca 216 m3 a podorniční vrstvy v kubatuře cca 1352 m3 lze získat při odnětí ZPF u jiného záměru, výhradně však se souhlasem věcně a místě příslušného orgánu ochrany ZPF.
-vést evidenci a deník o činnostech souvisejících se skrývkou, přemístěním, rozprostřením, využitím, ochranou a ošetřováním ornice v rámci každé etapy
-Realizační firma povede průběžnou evidenci o odpadech (sedimentu, stavební suti std.) a nejpozději do 14 dnů od dokončení odstranění stavby nebo při závěrečné kontrolní prohlídce, předloží doklady o předání všech odpadů oprávněným firmám. Z dokladů bude zřejmý druh odpadu, jeho množství, původ z předmětné stavby, kdy a komu byl předán – včetně IČZ. (např. od suti, která půjde na skládku, budou potřeba vážní lístky).
-Dodržet podmínky rozhodnutí o výjimce ze základních podmínek ochrany zvláště chráněných druhů živočichů daných ust. § 50 odst. 2 zákona č. 114/1992 Sb., o ochraně přírody a krajiny, kterou vydal Krajský úřad Jihomoravského kraje, orgán ochrany přírody, k záměru rekonstrukce hráze VD Letovice dne 17. 8. 2017 pod číslem jednacím JMK 120330/2017 
-aktualizace vyjádření EON, VAS, GRIDSERVICES, CETIN pro provádění stavby a zajištění vytyčení sítí
-zajištění aktualizace znění povodňového plánu a vydání potvrzení o souladu povodňovým dotčených obcí
-zajištění všech podkladů pro kolaudaci stavby 
-po ukončení stavebních prací předání pozemků využívaných k příjezdu vlastníkům
-Informovat písemně pana Petra Olšana o zahájení stavby- viz souhlas v dokladové části.
 </t>
  </si>
  <si>
    <t>Propagace - informační tabule a pamětní desky</t>
  </si>
  <si>
    <t>-284649223</t>
  </si>
  <si>
    <t>Propagace - informační tabule a pamětní desky
v rámci položky dojde k instalaci informační tabule 2* a pamětní desky 1* dle standardů MZe na hráz VN</t>
  </si>
  <si>
    <t>Kancelář pro TDS (dvojbuňka) a jednobuňka pro investora, s vybavením</t>
  </si>
  <si>
    <t>-479669684</t>
  </si>
  <si>
    <t>Kancelář pro TDS 4 až 5 osob, s vybavením základním nábytkem, tj. příslušný počet stolů a židlí a připojení k el. energii., zajištění přístupu k sociálnímu zařízení. Kanceláře budou uzamykatelné. Náklady za pronájem kanceláří, jejich vybavení a poskytované služby a média bude zhotovitel stavby jako majitel těchto prostor fakturovat subjektům zajišťujícím dozory TDS a BOZP.</t>
  </si>
  <si>
    <t>Dokumentace realizační, výrobně technická, dílenská</t>
  </si>
  <si>
    <t>-2040604398</t>
  </si>
  <si>
    <t xml:space="preserve">Vypracování zhotovitelské dokumentace stavby jednotlivých dílčích staveb celého komplexu. Realizační dokumentace bude vypracována 4x v tištěné verzi a 2x v digitální verzi na CD. </t>
  </si>
  <si>
    <t>Zajištění zvláštního užívání komunikace</t>
  </si>
  <si>
    <t>149129022</t>
  </si>
  <si>
    <t>Zajištění zvláštního užívání komunikace, vyřízení na příslušném úřadě a zajištění všech potřebných vyjádření. Pouze v případě nutnosti. Položka je včetně všech poplatků.</t>
  </si>
  <si>
    <t>Pasport příjezdových komunikací</t>
  </si>
  <si>
    <t>-1312256329</t>
  </si>
  <si>
    <t>Pasport bude proveden za účasti investora a vlastníka dotčených komunikací. Pasport bude proveden na všech dotčených cestách a příjezdových trasách. Pasport bude proveden před a po stavbě.</t>
  </si>
  <si>
    <t>R17</t>
  </si>
  <si>
    <t>Zaměření skutečného provedení stavby-geodetiské části dokumentace(4 tištěně a 2 elekt.) v rozsahu odpovídajícím příslušným právním předpisům, fotodokumentace</t>
  </si>
  <si>
    <t>Kpl</t>
  </si>
  <si>
    <t>1337807503</t>
  </si>
  <si>
    <t>Zaměření skutečného provedení stavby-geodetiské části dokumentace(2 tištěně a 1 elekt.) v rozsahu odpovídajícím příslušným právním předpisům, včetně otevřených formátů</t>
  </si>
  <si>
    <t>R18</t>
  </si>
  <si>
    <t>Fotodokumentace</t>
  </si>
  <si>
    <t>1246663827</t>
  </si>
  <si>
    <t>Fotodokumetace všech staveb v průběhu staveb. Odvezdání 2* elektronicky.</t>
  </si>
  <si>
    <t>Dopravní značení</t>
  </si>
  <si>
    <t>-456846287</t>
  </si>
  <si>
    <t>Dopravní značení, v rácmi položky bude vytvořeno potřebné dopravní značení, včetně všech potřebných náležitostí a včetně schválení úřadem.</t>
  </si>
  <si>
    <t>Měření kyslíku ve vodě minimálně 1* za týden</t>
  </si>
  <si>
    <t>-299558273</t>
  </si>
  <si>
    <t>O stavu kyslíku je nutné vést záznami a v případě poklesu k limitním hodnotám je nutné zajistit provzdušnění pomocí aerátorů.</t>
  </si>
  <si>
    <t>24*4</t>
  </si>
  <si>
    <t>24 měsíců* 4 týdny v měsíci</t>
  </si>
  <si>
    <t>R20</t>
  </si>
  <si>
    <t>Geometrický plán</t>
  </si>
  <si>
    <t>1312867447</t>
  </si>
  <si>
    <t>V rácmi položky bude vytvořen geometrický plán k oddělení části pozemku pana Šustra, který bude trvalke odňat a geometrický plán k oddělení sedimentační hráze.Předpokládaná délka je 500m</t>
  </si>
  <si>
    <t>Sběr, odlov a transfér zjištěních živočichů a rostlin odborně způsobilou osobou</t>
  </si>
  <si>
    <t>331886700</t>
  </si>
  <si>
    <t xml:space="preserve">V rámci položky je nutné provádět každodenní prohlídku břehů snížené zátopy. V případě nalezení živočichů (např. škeble) je nutné provést sběr a transfér na plochy určené bilogickým průzkumem. Je možné že dojde k převozu na vybrané lokality VD Vír nebo VD Boskovice.   </t>
  </si>
  <si>
    <t xml:space="preserve">Zajištění 1 ks aerátorů na měsíc </t>
  </si>
  <si>
    <t>1651033568</t>
  </si>
  <si>
    <t xml:space="preserve">Aerátory budou využity k provzduštění v případě snížení kyslíku ve vodě. Minimální počet připravených aerátorů. V rámci položky je pronájem na potřebnou dobu, manipulace, dovoz, odvoz, spotřeba elektrické energie a včetně zajištění připojení nebo zajištění generátorů. </t>
  </si>
  <si>
    <t>3*5</t>
  </si>
  <si>
    <t>předpoklad 3 měsíce 5ks</t>
  </si>
  <si>
    <t>Vyhotovení zkoušek dle zkušebního plánu</t>
  </si>
  <si>
    <t>872633646</t>
  </si>
  <si>
    <t>V rámci položky je zpracování všech zkoušek a dalších povinností plynoucích z kontrolního zkušebního plánu, který je součásti PD.</t>
  </si>
  <si>
    <t>Platba nájemného za mezideponii 0,2kč/m2/měsíc vlastník</t>
  </si>
  <si>
    <t>-1988523189</t>
  </si>
  <si>
    <t>24*9975</t>
  </si>
  <si>
    <t>měsíc*plocha - dvořák</t>
  </si>
  <si>
    <t>24*33917</t>
  </si>
  <si>
    <t>měsíc*plocha - pozemek 660</t>
  </si>
  <si>
    <t>24*19582</t>
  </si>
  <si>
    <t>měsíc*plocha -Foler</t>
  </si>
  <si>
    <t>Platba nájemného za mezideponii 0,25kč/m2/měsíc nájemce půdy od vlastníka</t>
  </si>
  <si>
    <t>435821638</t>
  </si>
  <si>
    <t>měsíc*plocha - nájemce holas - pozemek 671</t>
  </si>
  <si>
    <t>24*(33917+9975)</t>
  </si>
  <si>
    <t>měsíc*plocha - nájemce ledeko- pozemek 570 a 660</t>
  </si>
  <si>
    <t>Platba nájemného za mezideponii 0,45kč/m2/měsíc vlastník+nájemce</t>
  </si>
  <si>
    <t>1791210013</t>
  </si>
  <si>
    <t>24*10188</t>
  </si>
  <si>
    <t>měsíc*plocha (šustr)</t>
  </si>
  <si>
    <t>Platba za trvalé odnětí půdy ze ZPF</t>
  </si>
  <si>
    <t>35131641</t>
  </si>
  <si>
    <t>část pozemku šustra ondřeje 584, cena celkem 15120</t>
  </si>
  <si>
    <t>VRN-R10</t>
  </si>
  <si>
    <t>Aktualizace povodňového plánu</t>
  </si>
  <si>
    <t>1346732557</t>
  </si>
  <si>
    <t>Dojde k vypracování povodňového plánu před zahájením stavby. Povodňový plán je nutné odsouhlasit investorem , vodoprávním úřadem a provozovatelem vodního díla. Opatření a připomínky je nutné zapracovat a realizovat je při stavbě. Schválení havarijního plánu příslušnými orgány [§ 39, odst. 2 vodního zákona]</t>
  </si>
  <si>
    <t>VRN-R14</t>
  </si>
  <si>
    <t>Geologický dozor - odborně způsobilou osobou</t>
  </si>
  <si>
    <t>2138125575</t>
  </si>
  <si>
    <t>VRN-R15</t>
  </si>
  <si>
    <t>Aktualizace havarijního plánu</t>
  </si>
  <si>
    <t>351066489</t>
  </si>
  <si>
    <t>Dojde k vypracování havarijního plánu před zahájením stavby. Havarijní plán je nutné odsouhlasit investorem , vodoprávním úřadem a provozovatelem vodního díla. Opatření a připomínky je nutné zapracovat a realizovat je při stavbě. Schválení havarijního plánu příslušnými orgány [§ 39, odst. 2 vodního zákona]</t>
  </si>
  <si>
    <t>VRN-R3</t>
  </si>
  <si>
    <t>Vytyčení stavby (případně pozemků nebo provedení jiných geodetických praci) odborně způsobilou osobou v oboru zeměměřictví</t>
  </si>
  <si>
    <t>-372719836</t>
  </si>
  <si>
    <t>Vytyčení stavby (případně pozemků nebo provedení jiných geodetických praci) odborně způsobilou osobou v oboru zeměměřictví.Vytyčení hranic pozemků po realizaci v lokalitě SO 03 a vytyčení jesdnotlivých pozemků v zátopě v lokalitě SO 01. Zaměření povrchu sedimentů před realizací stavby v lokalitě SO 01 a SO 02. Vytyčení hranice lesních pozemků v blízkosti stavby 467/39, 140/3, 129/2, 129/1, 140/25 podle závazného stanoviska podle § 14 odst. 2 lesního zákona, č.j.: Čj.: DMBO 7007/2018/TOŽP/Ši/221.1.3 ze dne7.5.2018. Vytyčení pozemků mezideponii pro uložení sedimentu. Vytyčení hranic pozemku p.č. 669.</t>
  </si>
  <si>
    <t>VRN-R4</t>
  </si>
  <si>
    <t>Zajištění a zabezpečení staveniště, zřízení a likvidace zařízení staveniště, včetně případných přípojek, přístupů deponii apod.</t>
  </si>
  <si>
    <t>-1078931166</t>
  </si>
  <si>
    <t>VRN-R5</t>
  </si>
  <si>
    <t>Zajištění umístění štítku a stejnopisu oznámení o zahájení prací oblastnímu inspektorátu práce na viditelném místě u vstupu na staveniště</t>
  </si>
  <si>
    <t>547073362</t>
  </si>
  <si>
    <t>VRN-R7</t>
  </si>
  <si>
    <t xml:space="preserve">Protokolární předání stavbou dotčených pozemků a komunikací - uvedení do původního stavu a navrácení jejich vlastníkům </t>
  </si>
  <si>
    <t>871523512</t>
  </si>
  <si>
    <t xml:space="preserve">Protokolární předání stavbou dotčených pozemků a komunikací - uvedení do původního stavu, jejich vlastníkům </t>
  </si>
  <si>
    <t>VRN-R8</t>
  </si>
  <si>
    <t xml:space="preserve">Zpracování a předání dok. skuteč. provedení stavby (DSP) (4 tištěně a 2 elekt.) objednavateli </t>
  </si>
  <si>
    <t>-1812983097</t>
  </si>
  <si>
    <t>Zpracování a předání dok. skuteč. provedení stavby (DSP) (4 tištěně a 2 elekt.) objednavateli, včetně otevřených formátů dokumentace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</si>
</sst>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4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4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8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31</v>
      </c>
    </row>
    <row r="19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8</v>
      </c>
    </row>
    <row r="20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ROUND(AG54,0)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38</v>
      </c>
      <c r="E29" s="45"/>
      <c r="F29" s="31" t="s">
        <v>39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0)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0)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40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0)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0)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41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0)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42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0)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43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0)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47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2024/17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VD Letovice-odstranění sedimentů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20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22</v>
      </c>
      <c r="AJ47" s="38"/>
      <c r="AK47" s="38"/>
      <c r="AL47" s="38"/>
      <c r="AM47" s="66" t="str">
        <f>IF(AN8= "","",AN8)</f>
        <v>5. 2. 2019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3.65" customHeight="1"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29</v>
      </c>
      <c r="AJ49" s="38"/>
      <c r="AK49" s="38"/>
      <c r="AL49" s="38"/>
      <c r="AM49" s="67" t="str">
        <f>IF(E17="","",E17)</f>
        <v xml:space="preserve"> </v>
      </c>
      <c r="AN49" s="38"/>
      <c r="AO49" s="38"/>
      <c r="AP49" s="38"/>
      <c r="AQ49" s="38"/>
      <c r="AR49" s="42"/>
      <c r="AS49" s="68" t="s">
        <v>48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27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32</v>
      </c>
      <c r="AJ50" s="38"/>
      <c r="AK50" s="38"/>
      <c r="AL50" s="38"/>
      <c r="AM50" s="67" t="str">
        <f>IF(E20="","",E20)</f>
        <v xml:space="preserve"> 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49</v>
      </c>
      <c r="D52" s="81"/>
      <c r="E52" s="81"/>
      <c r="F52" s="81"/>
      <c r="G52" s="81"/>
      <c r="H52" s="82"/>
      <c r="I52" s="83" t="s">
        <v>50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51</v>
      </c>
      <c r="AH52" s="81"/>
      <c r="AI52" s="81"/>
      <c r="AJ52" s="81"/>
      <c r="AK52" s="81"/>
      <c r="AL52" s="81"/>
      <c r="AM52" s="81"/>
      <c r="AN52" s="83" t="s">
        <v>52</v>
      </c>
      <c r="AO52" s="81"/>
      <c r="AP52" s="85"/>
      <c r="AQ52" s="86" t="s">
        <v>53</v>
      </c>
      <c r="AR52" s="42"/>
      <c r="AS52" s="87" t="s">
        <v>54</v>
      </c>
      <c r="AT52" s="88" t="s">
        <v>55</v>
      </c>
      <c r="AU52" s="88" t="s">
        <v>56</v>
      </c>
      <c r="AV52" s="88" t="s">
        <v>57</v>
      </c>
      <c r="AW52" s="88" t="s">
        <v>58</v>
      </c>
      <c r="AX52" s="88" t="s">
        <v>59</v>
      </c>
      <c r="AY52" s="88" t="s">
        <v>60</v>
      </c>
      <c r="AZ52" s="88" t="s">
        <v>61</v>
      </c>
      <c r="BA52" s="88" t="s">
        <v>62</v>
      </c>
      <c r="BB52" s="88" t="s">
        <v>63</v>
      </c>
      <c r="BC52" s="88" t="s">
        <v>64</v>
      </c>
      <c r="BD52" s="89" t="s">
        <v>65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66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ROUND(AG55+AG58+AG59+AG62,0)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ROUND(AS55+AS58+AS59+AS62,0)</f>
        <v>0</v>
      </c>
      <c r="AT54" s="101">
        <f>ROUND(SUM(AV54:AW54),1)</f>
        <v>0</v>
      </c>
      <c r="AU54" s="102">
        <f>ROUND(AU55+AU58+AU59+AU62,5)</f>
        <v>0</v>
      </c>
      <c r="AV54" s="101">
        <f>ROUND(AZ54*L29,1)</f>
        <v>0</v>
      </c>
      <c r="AW54" s="101">
        <f>ROUND(BA54*L30,1)</f>
        <v>0</v>
      </c>
      <c r="AX54" s="101">
        <f>ROUND(BB54*L29,1)</f>
        <v>0</v>
      </c>
      <c r="AY54" s="101">
        <f>ROUND(BC54*L30,1)</f>
        <v>0</v>
      </c>
      <c r="AZ54" s="101">
        <f>ROUND(AZ55+AZ58+AZ59+AZ62,0)</f>
        <v>0</v>
      </c>
      <c r="BA54" s="101">
        <f>ROUND(BA55+BA58+BA59+BA62,0)</f>
        <v>0</v>
      </c>
      <c r="BB54" s="101">
        <f>ROUND(BB55+BB58+BB59+BB62,0)</f>
        <v>0</v>
      </c>
      <c r="BC54" s="101">
        <f>ROUND(BC55+BC58+BC59+BC62,0)</f>
        <v>0</v>
      </c>
      <c r="BD54" s="103">
        <f>ROUND(BD55+BD58+BD59+BD62,0)</f>
        <v>0</v>
      </c>
      <c r="BS54" s="104" t="s">
        <v>67</v>
      </c>
      <c r="BT54" s="104" t="s">
        <v>68</v>
      </c>
      <c r="BU54" s="105" t="s">
        <v>69</v>
      </c>
      <c r="BV54" s="104" t="s">
        <v>70</v>
      </c>
      <c r="BW54" s="104" t="s">
        <v>5</v>
      </c>
      <c r="BX54" s="104" t="s">
        <v>71</v>
      </c>
      <c r="CL54" s="104" t="s">
        <v>1</v>
      </c>
    </row>
    <row r="55" s="5" customFormat="1" ht="16.5" customHeight="1">
      <c r="B55" s="106"/>
      <c r="C55" s="107"/>
      <c r="D55" s="108" t="s">
        <v>72</v>
      </c>
      <c r="E55" s="108"/>
      <c r="F55" s="108"/>
      <c r="G55" s="108"/>
      <c r="H55" s="108"/>
      <c r="I55" s="109"/>
      <c r="J55" s="108" t="s">
        <v>73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ROUND(SUM(AG56:AG57),0)</f>
        <v>0</v>
      </c>
      <c r="AH55" s="109"/>
      <c r="AI55" s="109"/>
      <c r="AJ55" s="109"/>
      <c r="AK55" s="109"/>
      <c r="AL55" s="109"/>
      <c r="AM55" s="109"/>
      <c r="AN55" s="111">
        <f>SUM(AG55,AT55)</f>
        <v>0</v>
      </c>
      <c r="AO55" s="109"/>
      <c r="AP55" s="109"/>
      <c r="AQ55" s="112" t="s">
        <v>74</v>
      </c>
      <c r="AR55" s="113"/>
      <c r="AS55" s="114">
        <f>ROUND(SUM(AS56:AS57),0)</f>
        <v>0</v>
      </c>
      <c r="AT55" s="115">
        <f>ROUND(SUM(AV55:AW55),1)</f>
        <v>0</v>
      </c>
      <c r="AU55" s="116">
        <f>ROUND(SUM(AU56:AU57),5)</f>
        <v>0</v>
      </c>
      <c r="AV55" s="115">
        <f>ROUND(AZ55*L29,1)</f>
        <v>0</v>
      </c>
      <c r="AW55" s="115">
        <f>ROUND(BA55*L30,1)</f>
        <v>0</v>
      </c>
      <c r="AX55" s="115">
        <f>ROUND(BB55*L29,1)</f>
        <v>0</v>
      </c>
      <c r="AY55" s="115">
        <f>ROUND(BC55*L30,1)</f>
        <v>0</v>
      </c>
      <c r="AZ55" s="115">
        <f>ROUND(SUM(AZ56:AZ57),0)</f>
        <v>0</v>
      </c>
      <c r="BA55" s="115">
        <f>ROUND(SUM(BA56:BA57),0)</f>
        <v>0</v>
      </c>
      <c r="BB55" s="115">
        <f>ROUND(SUM(BB56:BB57),0)</f>
        <v>0</v>
      </c>
      <c r="BC55" s="115">
        <f>ROUND(SUM(BC56:BC57),0)</f>
        <v>0</v>
      </c>
      <c r="BD55" s="117">
        <f>ROUND(SUM(BD56:BD57),0)</f>
        <v>0</v>
      </c>
      <c r="BS55" s="118" t="s">
        <v>67</v>
      </c>
      <c r="BT55" s="118" t="s">
        <v>31</v>
      </c>
      <c r="BU55" s="118" t="s">
        <v>69</v>
      </c>
      <c r="BV55" s="118" t="s">
        <v>70</v>
      </c>
      <c r="BW55" s="118" t="s">
        <v>75</v>
      </c>
      <c r="BX55" s="118" t="s">
        <v>5</v>
      </c>
      <c r="CL55" s="118" t="s">
        <v>1</v>
      </c>
      <c r="CM55" s="118" t="s">
        <v>76</v>
      </c>
    </row>
    <row r="56" s="6" customFormat="1" ht="16.5" customHeight="1">
      <c r="A56" s="119" t="s">
        <v>77</v>
      </c>
      <c r="B56" s="120"/>
      <c r="C56" s="121"/>
      <c r="D56" s="121"/>
      <c r="E56" s="122" t="s">
        <v>78</v>
      </c>
      <c r="F56" s="122"/>
      <c r="G56" s="122"/>
      <c r="H56" s="122"/>
      <c r="I56" s="122"/>
      <c r="J56" s="121"/>
      <c r="K56" s="122" t="s">
        <v>79</v>
      </c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3">
        <f>'SO 01.1 - SO 01.1 - Odstr...'!J32</f>
        <v>0</v>
      </c>
      <c r="AH56" s="121"/>
      <c r="AI56" s="121"/>
      <c r="AJ56" s="121"/>
      <c r="AK56" s="121"/>
      <c r="AL56" s="121"/>
      <c r="AM56" s="121"/>
      <c r="AN56" s="123">
        <f>SUM(AG56,AT56)</f>
        <v>0</v>
      </c>
      <c r="AO56" s="121"/>
      <c r="AP56" s="121"/>
      <c r="AQ56" s="124" t="s">
        <v>80</v>
      </c>
      <c r="AR56" s="125"/>
      <c r="AS56" s="126">
        <v>0</v>
      </c>
      <c r="AT56" s="127">
        <f>ROUND(SUM(AV56:AW56),1)</f>
        <v>0</v>
      </c>
      <c r="AU56" s="128">
        <f>'SO 01.1 - SO 01.1 - Odstr...'!P91</f>
        <v>0</v>
      </c>
      <c r="AV56" s="127">
        <f>'SO 01.1 - SO 01.1 - Odstr...'!J35</f>
        <v>0</v>
      </c>
      <c r="AW56" s="127">
        <f>'SO 01.1 - SO 01.1 - Odstr...'!J36</f>
        <v>0</v>
      </c>
      <c r="AX56" s="127">
        <f>'SO 01.1 - SO 01.1 - Odstr...'!J37</f>
        <v>0</v>
      </c>
      <c r="AY56" s="127">
        <f>'SO 01.1 - SO 01.1 - Odstr...'!J38</f>
        <v>0</v>
      </c>
      <c r="AZ56" s="127">
        <f>'SO 01.1 - SO 01.1 - Odstr...'!F35</f>
        <v>0</v>
      </c>
      <c r="BA56" s="127">
        <f>'SO 01.1 - SO 01.1 - Odstr...'!F36</f>
        <v>0</v>
      </c>
      <c r="BB56" s="127">
        <f>'SO 01.1 - SO 01.1 - Odstr...'!F37</f>
        <v>0</v>
      </c>
      <c r="BC56" s="127">
        <f>'SO 01.1 - SO 01.1 - Odstr...'!F38</f>
        <v>0</v>
      </c>
      <c r="BD56" s="129">
        <f>'SO 01.1 - SO 01.1 - Odstr...'!F39</f>
        <v>0</v>
      </c>
      <c r="BT56" s="130" t="s">
        <v>76</v>
      </c>
      <c r="BV56" s="130" t="s">
        <v>70</v>
      </c>
      <c r="BW56" s="130" t="s">
        <v>81</v>
      </c>
      <c r="BX56" s="130" t="s">
        <v>75</v>
      </c>
      <c r="CL56" s="130" t="s">
        <v>1</v>
      </c>
    </row>
    <row r="57" s="6" customFormat="1" ht="16.5" customHeight="1">
      <c r="A57" s="119" t="s">
        <v>77</v>
      </c>
      <c r="B57" s="120"/>
      <c r="C57" s="121"/>
      <c r="D57" s="121"/>
      <c r="E57" s="122" t="s">
        <v>82</v>
      </c>
      <c r="F57" s="122"/>
      <c r="G57" s="122"/>
      <c r="H57" s="122"/>
      <c r="I57" s="122"/>
      <c r="J57" s="121"/>
      <c r="K57" s="122" t="s">
        <v>83</v>
      </c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3">
        <f>'SO 01.2 - SO 01.2 - Vnoře...'!J32</f>
        <v>0</v>
      </c>
      <c r="AH57" s="121"/>
      <c r="AI57" s="121"/>
      <c r="AJ57" s="121"/>
      <c r="AK57" s="121"/>
      <c r="AL57" s="121"/>
      <c r="AM57" s="121"/>
      <c r="AN57" s="123">
        <f>SUM(AG57,AT57)</f>
        <v>0</v>
      </c>
      <c r="AO57" s="121"/>
      <c r="AP57" s="121"/>
      <c r="AQ57" s="124" t="s">
        <v>80</v>
      </c>
      <c r="AR57" s="125"/>
      <c r="AS57" s="126">
        <v>0</v>
      </c>
      <c r="AT57" s="127">
        <f>ROUND(SUM(AV57:AW57),1)</f>
        <v>0</v>
      </c>
      <c r="AU57" s="128">
        <f>'SO 01.2 - SO 01.2 - Vnoře...'!P93</f>
        <v>0</v>
      </c>
      <c r="AV57" s="127">
        <f>'SO 01.2 - SO 01.2 - Vnoře...'!J35</f>
        <v>0</v>
      </c>
      <c r="AW57" s="127">
        <f>'SO 01.2 - SO 01.2 - Vnoře...'!J36</f>
        <v>0</v>
      </c>
      <c r="AX57" s="127">
        <f>'SO 01.2 - SO 01.2 - Vnoře...'!J37</f>
        <v>0</v>
      </c>
      <c r="AY57" s="127">
        <f>'SO 01.2 - SO 01.2 - Vnoře...'!J38</f>
        <v>0</v>
      </c>
      <c r="AZ57" s="127">
        <f>'SO 01.2 - SO 01.2 - Vnoře...'!F35</f>
        <v>0</v>
      </c>
      <c r="BA57" s="127">
        <f>'SO 01.2 - SO 01.2 - Vnoře...'!F36</f>
        <v>0</v>
      </c>
      <c r="BB57" s="127">
        <f>'SO 01.2 - SO 01.2 - Vnoře...'!F37</f>
        <v>0</v>
      </c>
      <c r="BC57" s="127">
        <f>'SO 01.2 - SO 01.2 - Vnoře...'!F38</f>
        <v>0</v>
      </c>
      <c r="BD57" s="129">
        <f>'SO 01.2 - SO 01.2 - Vnoře...'!F39</f>
        <v>0</v>
      </c>
      <c r="BT57" s="130" t="s">
        <v>76</v>
      </c>
      <c r="BV57" s="130" t="s">
        <v>70</v>
      </c>
      <c r="BW57" s="130" t="s">
        <v>84</v>
      </c>
      <c r="BX57" s="130" t="s">
        <v>75</v>
      </c>
      <c r="CL57" s="130" t="s">
        <v>1</v>
      </c>
    </row>
    <row r="58" s="5" customFormat="1" ht="16.5" customHeight="1">
      <c r="A58" s="119" t="s">
        <v>77</v>
      </c>
      <c r="B58" s="106"/>
      <c r="C58" s="107"/>
      <c r="D58" s="108" t="s">
        <v>85</v>
      </c>
      <c r="E58" s="108"/>
      <c r="F58" s="108"/>
      <c r="G58" s="108"/>
      <c r="H58" s="108"/>
      <c r="I58" s="109"/>
      <c r="J58" s="108" t="s">
        <v>86</v>
      </c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11">
        <f>'SO 02 - SO 02 - Lazinovsk...'!J30</f>
        <v>0</v>
      </c>
      <c r="AH58" s="109"/>
      <c r="AI58" s="109"/>
      <c r="AJ58" s="109"/>
      <c r="AK58" s="109"/>
      <c r="AL58" s="109"/>
      <c r="AM58" s="109"/>
      <c r="AN58" s="111">
        <f>SUM(AG58,AT58)</f>
        <v>0</v>
      </c>
      <c r="AO58" s="109"/>
      <c r="AP58" s="109"/>
      <c r="AQ58" s="112" t="s">
        <v>74</v>
      </c>
      <c r="AR58" s="113"/>
      <c r="AS58" s="114">
        <v>0</v>
      </c>
      <c r="AT58" s="115">
        <f>ROUND(SUM(AV58:AW58),1)</f>
        <v>0</v>
      </c>
      <c r="AU58" s="116">
        <f>'SO 02 - SO 02 - Lazinovsk...'!P84</f>
        <v>0</v>
      </c>
      <c r="AV58" s="115">
        <f>'SO 02 - SO 02 - Lazinovsk...'!J33</f>
        <v>0</v>
      </c>
      <c r="AW58" s="115">
        <f>'SO 02 - SO 02 - Lazinovsk...'!J34</f>
        <v>0</v>
      </c>
      <c r="AX58" s="115">
        <f>'SO 02 - SO 02 - Lazinovsk...'!J35</f>
        <v>0</v>
      </c>
      <c r="AY58" s="115">
        <f>'SO 02 - SO 02 - Lazinovsk...'!J36</f>
        <v>0</v>
      </c>
      <c r="AZ58" s="115">
        <f>'SO 02 - SO 02 - Lazinovsk...'!F33</f>
        <v>0</v>
      </c>
      <c r="BA58" s="115">
        <f>'SO 02 - SO 02 - Lazinovsk...'!F34</f>
        <v>0</v>
      </c>
      <c r="BB58" s="115">
        <f>'SO 02 - SO 02 - Lazinovsk...'!F35</f>
        <v>0</v>
      </c>
      <c r="BC58" s="115">
        <f>'SO 02 - SO 02 - Lazinovsk...'!F36</f>
        <v>0</v>
      </c>
      <c r="BD58" s="117">
        <f>'SO 02 - SO 02 - Lazinovsk...'!F37</f>
        <v>0</v>
      </c>
      <c r="BT58" s="118" t="s">
        <v>31</v>
      </c>
      <c r="BV58" s="118" t="s">
        <v>70</v>
      </c>
      <c r="BW58" s="118" t="s">
        <v>87</v>
      </c>
      <c r="BX58" s="118" t="s">
        <v>5</v>
      </c>
      <c r="CL58" s="118" t="s">
        <v>1</v>
      </c>
      <c r="CM58" s="118" t="s">
        <v>76</v>
      </c>
    </row>
    <row r="59" s="5" customFormat="1" ht="27" customHeight="1">
      <c r="B59" s="106"/>
      <c r="C59" s="107"/>
      <c r="D59" s="108" t="s">
        <v>88</v>
      </c>
      <c r="E59" s="108"/>
      <c r="F59" s="108"/>
      <c r="G59" s="108"/>
      <c r="H59" s="108"/>
      <c r="I59" s="109"/>
      <c r="J59" s="108" t="s">
        <v>89</v>
      </c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10">
        <f>ROUND(SUM(AG60:AG61),0)</f>
        <v>0</v>
      </c>
      <c r="AH59" s="109"/>
      <c r="AI59" s="109"/>
      <c r="AJ59" s="109"/>
      <c r="AK59" s="109"/>
      <c r="AL59" s="109"/>
      <c r="AM59" s="109"/>
      <c r="AN59" s="111">
        <f>SUM(AG59,AT59)</f>
        <v>0</v>
      </c>
      <c r="AO59" s="109"/>
      <c r="AP59" s="109"/>
      <c r="AQ59" s="112" t="s">
        <v>74</v>
      </c>
      <c r="AR59" s="113"/>
      <c r="AS59" s="114">
        <f>ROUND(SUM(AS60:AS61),0)</f>
        <v>0</v>
      </c>
      <c r="AT59" s="115">
        <f>ROUND(SUM(AV59:AW59),1)</f>
        <v>0</v>
      </c>
      <c r="AU59" s="116">
        <f>ROUND(SUM(AU60:AU61),5)</f>
        <v>0</v>
      </c>
      <c r="AV59" s="115">
        <f>ROUND(AZ59*L29,1)</f>
        <v>0</v>
      </c>
      <c r="AW59" s="115">
        <f>ROUND(BA59*L30,1)</f>
        <v>0</v>
      </c>
      <c r="AX59" s="115">
        <f>ROUND(BB59*L29,1)</f>
        <v>0</v>
      </c>
      <c r="AY59" s="115">
        <f>ROUND(BC59*L30,1)</f>
        <v>0</v>
      </c>
      <c r="AZ59" s="115">
        <f>ROUND(SUM(AZ60:AZ61),0)</f>
        <v>0</v>
      </c>
      <c r="BA59" s="115">
        <f>ROUND(SUM(BA60:BA61),0)</f>
        <v>0</v>
      </c>
      <c r="BB59" s="115">
        <f>ROUND(SUM(BB60:BB61),0)</f>
        <v>0</v>
      </c>
      <c r="BC59" s="115">
        <f>ROUND(SUM(BC60:BC61),0)</f>
        <v>0</v>
      </c>
      <c r="BD59" s="117">
        <f>ROUND(SUM(BD60:BD61),0)</f>
        <v>0</v>
      </c>
      <c r="BS59" s="118" t="s">
        <v>67</v>
      </c>
      <c r="BT59" s="118" t="s">
        <v>31</v>
      </c>
      <c r="BU59" s="118" t="s">
        <v>69</v>
      </c>
      <c r="BV59" s="118" t="s">
        <v>70</v>
      </c>
      <c r="BW59" s="118" t="s">
        <v>90</v>
      </c>
      <c r="BX59" s="118" t="s">
        <v>5</v>
      </c>
      <c r="CL59" s="118" t="s">
        <v>1</v>
      </c>
      <c r="CM59" s="118" t="s">
        <v>76</v>
      </c>
    </row>
    <row r="60" s="6" customFormat="1" ht="16.5" customHeight="1">
      <c r="A60" s="119" t="s">
        <v>77</v>
      </c>
      <c r="B60" s="120"/>
      <c r="C60" s="121"/>
      <c r="D60" s="121"/>
      <c r="E60" s="122" t="s">
        <v>91</v>
      </c>
      <c r="F60" s="122"/>
      <c r="G60" s="122"/>
      <c r="H60" s="122"/>
      <c r="I60" s="122"/>
      <c r="J60" s="121"/>
      <c r="K60" s="122" t="s">
        <v>92</v>
      </c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2"/>
      <c r="AG60" s="123">
        <f>'SO 03.1 - SO 03.1 - Terén...'!J32</f>
        <v>0</v>
      </c>
      <c r="AH60" s="121"/>
      <c r="AI60" s="121"/>
      <c r="AJ60" s="121"/>
      <c r="AK60" s="121"/>
      <c r="AL60" s="121"/>
      <c r="AM60" s="121"/>
      <c r="AN60" s="123">
        <f>SUM(AG60,AT60)</f>
        <v>0</v>
      </c>
      <c r="AO60" s="121"/>
      <c r="AP60" s="121"/>
      <c r="AQ60" s="124" t="s">
        <v>80</v>
      </c>
      <c r="AR60" s="125"/>
      <c r="AS60" s="126">
        <v>0</v>
      </c>
      <c r="AT60" s="127">
        <f>ROUND(SUM(AV60:AW60),1)</f>
        <v>0</v>
      </c>
      <c r="AU60" s="128">
        <f>'SO 03.1 - SO 03.1 - Terén...'!P90</f>
        <v>0</v>
      </c>
      <c r="AV60" s="127">
        <f>'SO 03.1 - SO 03.1 - Terén...'!J35</f>
        <v>0</v>
      </c>
      <c r="AW60" s="127">
        <f>'SO 03.1 - SO 03.1 - Terén...'!J36</f>
        <v>0</v>
      </c>
      <c r="AX60" s="127">
        <f>'SO 03.1 - SO 03.1 - Terén...'!J37</f>
        <v>0</v>
      </c>
      <c r="AY60" s="127">
        <f>'SO 03.1 - SO 03.1 - Terén...'!J38</f>
        <v>0</v>
      </c>
      <c r="AZ60" s="127">
        <f>'SO 03.1 - SO 03.1 - Terén...'!F35</f>
        <v>0</v>
      </c>
      <c r="BA60" s="127">
        <f>'SO 03.1 - SO 03.1 - Terén...'!F36</f>
        <v>0</v>
      </c>
      <c r="BB60" s="127">
        <f>'SO 03.1 - SO 03.1 - Terén...'!F37</f>
        <v>0</v>
      </c>
      <c r="BC60" s="127">
        <f>'SO 03.1 - SO 03.1 - Terén...'!F38</f>
        <v>0</v>
      </c>
      <c r="BD60" s="129">
        <f>'SO 03.1 - SO 03.1 - Terén...'!F39</f>
        <v>0</v>
      </c>
      <c r="BT60" s="130" t="s">
        <v>76</v>
      </c>
      <c r="BV60" s="130" t="s">
        <v>70</v>
      </c>
      <c r="BW60" s="130" t="s">
        <v>93</v>
      </c>
      <c r="BX60" s="130" t="s">
        <v>90</v>
      </c>
      <c r="CL60" s="130" t="s">
        <v>1</v>
      </c>
    </row>
    <row r="61" s="6" customFormat="1" ht="25.5" customHeight="1">
      <c r="A61" s="119" t="s">
        <v>77</v>
      </c>
      <c r="B61" s="120"/>
      <c r="C61" s="121"/>
      <c r="D61" s="121"/>
      <c r="E61" s="122" t="s">
        <v>94</v>
      </c>
      <c r="F61" s="122"/>
      <c r="G61" s="122"/>
      <c r="H61" s="122"/>
      <c r="I61" s="122"/>
      <c r="J61" s="121"/>
      <c r="K61" s="122" t="s">
        <v>95</v>
      </c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2"/>
      <c r="AE61" s="122"/>
      <c r="AF61" s="122"/>
      <c r="AG61" s="123">
        <f>'SO 03.2 - SO 03.2 - Úprav...'!J32</f>
        <v>0</v>
      </c>
      <c r="AH61" s="121"/>
      <c r="AI61" s="121"/>
      <c r="AJ61" s="121"/>
      <c r="AK61" s="121"/>
      <c r="AL61" s="121"/>
      <c r="AM61" s="121"/>
      <c r="AN61" s="123">
        <f>SUM(AG61,AT61)</f>
        <v>0</v>
      </c>
      <c r="AO61" s="121"/>
      <c r="AP61" s="121"/>
      <c r="AQ61" s="124" t="s">
        <v>80</v>
      </c>
      <c r="AR61" s="125"/>
      <c r="AS61" s="126">
        <v>0</v>
      </c>
      <c r="AT61" s="127">
        <f>ROUND(SUM(AV61:AW61),1)</f>
        <v>0</v>
      </c>
      <c r="AU61" s="128">
        <f>'SO 03.2 - SO 03.2 - Úprav...'!P91</f>
        <v>0</v>
      </c>
      <c r="AV61" s="127">
        <f>'SO 03.2 - SO 03.2 - Úprav...'!J35</f>
        <v>0</v>
      </c>
      <c r="AW61" s="127">
        <f>'SO 03.2 - SO 03.2 - Úprav...'!J36</f>
        <v>0</v>
      </c>
      <c r="AX61" s="127">
        <f>'SO 03.2 - SO 03.2 - Úprav...'!J37</f>
        <v>0</v>
      </c>
      <c r="AY61" s="127">
        <f>'SO 03.2 - SO 03.2 - Úprav...'!J38</f>
        <v>0</v>
      </c>
      <c r="AZ61" s="127">
        <f>'SO 03.2 - SO 03.2 - Úprav...'!F35</f>
        <v>0</v>
      </c>
      <c r="BA61" s="127">
        <f>'SO 03.2 - SO 03.2 - Úprav...'!F36</f>
        <v>0</v>
      </c>
      <c r="BB61" s="127">
        <f>'SO 03.2 - SO 03.2 - Úprav...'!F37</f>
        <v>0</v>
      </c>
      <c r="BC61" s="127">
        <f>'SO 03.2 - SO 03.2 - Úprav...'!F38</f>
        <v>0</v>
      </c>
      <c r="BD61" s="129">
        <f>'SO 03.2 - SO 03.2 - Úprav...'!F39</f>
        <v>0</v>
      </c>
      <c r="BT61" s="130" t="s">
        <v>76</v>
      </c>
      <c r="BV61" s="130" t="s">
        <v>70</v>
      </c>
      <c r="BW61" s="130" t="s">
        <v>96</v>
      </c>
      <c r="BX61" s="130" t="s">
        <v>90</v>
      </c>
      <c r="CL61" s="130" t="s">
        <v>1</v>
      </c>
    </row>
    <row r="62" s="5" customFormat="1" ht="16.5" customHeight="1">
      <c r="A62" s="119" t="s">
        <v>77</v>
      </c>
      <c r="B62" s="106"/>
      <c r="C62" s="107"/>
      <c r="D62" s="108" t="s">
        <v>97</v>
      </c>
      <c r="E62" s="108"/>
      <c r="F62" s="108"/>
      <c r="G62" s="108"/>
      <c r="H62" s="108"/>
      <c r="I62" s="109"/>
      <c r="J62" s="108" t="s">
        <v>98</v>
      </c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11">
        <f>'VRN - VRN - Vedlejší rozp...'!J30</f>
        <v>0</v>
      </c>
      <c r="AH62" s="109"/>
      <c r="AI62" s="109"/>
      <c r="AJ62" s="109"/>
      <c r="AK62" s="109"/>
      <c r="AL62" s="109"/>
      <c r="AM62" s="109"/>
      <c r="AN62" s="111">
        <f>SUM(AG62,AT62)</f>
        <v>0</v>
      </c>
      <c r="AO62" s="109"/>
      <c r="AP62" s="109"/>
      <c r="AQ62" s="112" t="s">
        <v>74</v>
      </c>
      <c r="AR62" s="113"/>
      <c r="AS62" s="131">
        <v>0</v>
      </c>
      <c r="AT62" s="132">
        <f>ROUND(SUM(AV62:AW62),1)</f>
        <v>0</v>
      </c>
      <c r="AU62" s="133">
        <f>'VRN - VRN - Vedlejší rozp...'!P82</f>
        <v>0</v>
      </c>
      <c r="AV62" s="132">
        <f>'VRN - VRN - Vedlejší rozp...'!J33</f>
        <v>0</v>
      </c>
      <c r="AW62" s="132">
        <f>'VRN - VRN - Vedlejší rozp...'!J34</f>
        <v>0</v>
      </c>
      <c r="AX62" s="132">
        <f>'VRN - VRN - Vedlejší rozp...'!J35</f>
        <v>0</v>
      </c>
      <c r="AY62" s="132">
        <f>'VRN - VRN - Vedlejší rozp...'!J36</f>
        <v>0</v>
      </c>
      <c r="AZ62" s="132">
        <f>'VRN - VRN - Vedlejší rozp...'!F33</f>
        <v>0</v>
      </c>
      <c r="BA62" s="132">
        <f>'VRN - VRN - Vedlejší rozp...'!F34</f>
        <v>0</v>
      </c>
      <c r="BB62" s="132">
        <f>'VRN - VRN - Vedlejší rozp...'!F35</f>
        <v>0</v>
      </c>
      <c r="BC62" s="132">
        <f>'VRN - VRN - Vedlejší rozp...'!F36</f>
        <v>0</v>
      </c>
      <c r="BD62" s="134">
        <f>'VRN - VRN - Vedlejší rozp...'!F37</f>
        <v>0</v>
      </c>
      <c r="BT62" s="118" t="s">
        <v>31</v>
      </c>
      <c r="BV62" s="118" t="s">
        <v>70</v>
      </c>
      <c r="BW62" s="118" t="s">
        <v>99</v>
      </c>
      <c r="BX62" s="118" t="s">
        <v>5</v>
      </c>
      <c r="CL62" s="118" t="s">
        <v>1</v>
      </c>
      <c r="CM62" s="118" t="s">
        <v>76</v>
      </c>
    </row>
    <row r="63" s="1" customFormat="1" ht="30" customHeight="1"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42"/>
    </row>
    <row r="64" s="1" customFormat="1" ht="6.96" customHeight="1">
      <c r="B64" s="56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42"/>
    </row>
  </sheetData>
  <sheetProtection sheet="1" formatColumns="0" formatRows="0" objects="1" scenarios="1" spinCount="100000" saltValue="FbnR7S/aZ0pipEdO963jU7Gjzfak4KegiKnGsODJUgixo6aDcCb+3OIiDdijhBJX9LaPgh5VK5JG0mxwVkleog==" hashValue="Sv7HgYhUf5Hut8hQs/vwnrAohLFm6iX/2Kwc83ep+uJPvwoIWyPbTa8BJjPFJ6UziCDQX0Wcww7B2R17siecmA==" algorithmName="SHA-512" password="CC35"/>
  <mergeCells count="7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D62:H62"/>
    <mergeCell ref="D55:H55"/>
    <mergeCell ref="E56:I56"/>
    <mergeCell ref="E57:I57"/>
    <mergeCell ref="D58:H58"/>
    <mergeCell ref="D59:H59"/>
    <mergeCell ref="E60:I60"/>
    <mergeCell ref="E61:I61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  <mergeCell ref="C52:G52"/>
    <mergeCell ref="I52:AF52"/>
    <mergeCell ref="J55:AF55"/>
    <mergeCell ref="K56:AF56"/>
    <mergeCell ref="K57:AF57"/>
    <mergeCell ref="J58:AF58"/>
    <mergeCell ref="J59:AF59"/>
    <mergeCell ref="K60:AF60"/>
    <mergeCell ref="K61:AF61"/>
    <mergeCell ref="J62:AF62"/>
  </mergeCells>
  <hyperlinks>
    <hyperlink ref="A56" location="'SO 01.1 - SO 01.1 - Odstr...'!C2" display="/"/>
    <hyperlink ref="A57" location="'SO 01.2 - SO 01.2 - Vnoře...'!C2" display="/"/>
    <hyperlink ref="A58" location="'SO 02 - SO 02 - Lazinovsk...'!C2" display="/"/>
    <hyperlink ref="A60" location="'SO 03.1 - SO 03.1 - Terén...'!C2" display="/"/>
    <hyperlink ref="A61" location="'SO 03.2 - SO 03.2 - Úprav...'!C2" display="/"/>
    <hyperlink ref="A62" location="'VRN - VRN - Vedlejší roz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5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81</v>
      </c>
    </row>
    <row r="3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76</v>
      </c>
    </row>
    <row r="4" ht="24.96" customHeight="1">
      <c r="B4" s="19"/>
      <c r="D4" s="139" t="s">
        <v>100</v>
      </c>
      <c r="L4" s="19"/>
      <c r="M4" s="23" t="s">
        <v>11</v>
      </c>
      <c r="AT4" s="16" t="s">
        <v>4</v>
      </c>
    </row>
    <row r="5" ht="6.96" customHeight="1">
      <c r="B5" s="19"/>
      <c r="L5" s="19"/>
    </row>
    <row r="6" ht="12" customHeight="1">
      <c r="B6" s="19"/>
      <c r="D6" s="140" t="s">
        <v>16</v>
      </c>
      <c r="L6" s="19"/>
    </row>
    <row r="7" ht="16.5" customHeight="1">
      <c r="B7" s="19"/>
      <c r="E7" s="141" t="str">
        <f>'Rekapitulace stavby'!K6</f>
        <v>VD Letovice-odstranění sedimentů</v>
      </c>
      <c r="F7" s="140"/>
      <c r="G7" s="140"/>
      <c r="H7" s="140"/>
      <c r="L7" s="19"/>
    </row>
    <row r="8" ht="12" customHeight="1">
      <c r="B8" s="19"/>
      <c r="D8" s="140" t="s">
        <v>101</v>
      </c>
      <c r="L8" s="19"/>
    </row>
    <row r="9" s="1" customFormat="1" ht="16.5" customHeight="1">
      <c r="B9" s="42"/>
      <c r="E9" s="141" t="s">
        <v>102</v>
      </c>
      <c r="F9" s="1"/>
      <c r="G9" s="1"/>
      <c r="H9" s="1"/>
      <c r="I9" s="142"/>
      <c r="L9" s="42"/>
    </row>
    <row r="10" s="1" customFormat="1" ht="12" customHeight="1">
      <c r="B10" s="42"/>
      <c r="D10" s="140" t="s">
        <v>103</v>
      </c>
      <c r="I10" s="142"/>
      <c r="L10" s="42"/>
    </row>
    <row r="11" s="1" customFormat="1" ht="36.96" customHeight="1">
      <c r="B11" s="42"/>
      <c r="E11" s="143" t="s">
        <v>104</v>
      </c>
      <c r="F11" s="1"/>
      <c r="G11" s="1"/>
      <c r="H11" s="1"/>
      <c r="I11" s="142"/>
      <c r="L11" s="42"/>
    </row>
    <row r="12" s="1" customFormat="1">
      <c r="B12" s="42"/>
      <c r="I12" s="142"/>
      <c r="L12" s="42"/>
    </row>
    <row r="13" s="1" customFormat="1" ht="12" customHeight="1">
      <c r="B13" s="42"/>
      <c r="D13" s="140" t="s">
        <v>18</v>
      </c>
      <c r="F13" s="16" t="s">
        <v>1</v>
      </c>
      <c r="I13" s="144" t="s">
        <v>19</v>
      </c>
      <c r="J13" s="16" t="s">
        <v>1</v>
      </c>
      <c r="L13" s="42"/>
    </row>
    <row r="14" s="1" customFormat="1" ht="12" customHeight="1">
      <c r="B14" s="42"/>
      <c r="D14" s="140" t="s">
        <v>20</v>
      </c>
      <c r="F14" s="16" t="s">
        <v>21</v>
      </c>
      <c r="I14" s="144" t="s">
        <v>22</v>
      </c>
      <c r="J14" s="145" t="str">
        <f>'Rekapitulace stavby'!AN8</f>
        <v>5. 2. 2019</v>
      </c>
      <c r="L14" s="42"/>
    </row>
    <row r="15" s="1" customFormat="1" ht="10.8" customHeight="1">
      <c r="B15" s="42"/>
      <c r="I15" s="142"/>
      <c r="L15" s="42"/>
    </row>
    <row r="16" s="1" customFormat="1" ht="12" customHeight="1">
      <c r="B16" s="42"/>
      <c r="D16" s="140" t="s">
        <v>24</v>
      </c>
      <c r="I16" s="144" t="s">
        <v>25</v>
      </c>
      <c r="J16" s="16" t="str">
        <f>IF('Rekapitulace stavby'!AN10="","",'Rekapitulace stavby'!AN10)</f>
        <v/>
      </c>
      <c r="L16" s="42"/>
    </row>
    <row r="17" s="1" customFormat="1" ht="18" customHeight="1">
      <c r="B17" s="42"/>
      <c r="E17" s="16" t="str">
        <f>IF('Rekapitulace stavby'!E11="","",'Rekapitulace stavby'!E11)</f>
        <v xml:space="preserve"> </v>
      </c>
      <c r="I17" s="144" t="s">
        <v>26</v>
      </c>
      <c r="J17" s="16" t="str">
        <f>IF('Rekapitulace stavby'!AN11="","",'Rekapitulace stavby'!AN11)</f>
        <v/>
      </c>
      <c r="L17" s="42"/>
    </row>
    <row r="18" s="1" customFormat="1" ht="6.96" customHeight="1">
      <c r="B18" s="42"/>
      <c r="I18" s="142"/>
      <c r="L18" s="42"/>
    </row>
    <row r="19" s="1" customFormat="1" ht="12" customHeight="1">
      <c r="B19" s="42"/>
      <c r="D19" s="140" t="s">
        <v>27</v>
      </c>
      <c r="I19" s="144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6"/>
      <c r="G20" s="16"/>
      <c r="H20" s="16"/>
      <c r="I20" s="144" t="s">
        <v>26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2"/>
      <c r="L21" s="42"/>
    </row>
    <row r="22" s="1" customFormat="1" ht="12" customHeight="1">
      <c r="B22" s="42"/>
      <c r="D22" s="140" t="s">
        <v>29</v>
      </c>
      <c r="I22" s="144" t="s">
        <v>25</v>
      </c>
      <c r="J22" s="16" t="str">
        <f>IF('Rekapitulace stavby'!AN16="","",'Rekapitulace stavby'!AN16)</f>
        <v/>
      </c>
      <c r="L22" s="42"/>
    </row>
    <row r="23" s="1" customFormat="1" ht="18" customHeight="1">
      <c r="B23" s="42"/>
      <c r="E23" s="16" t="str">
        <f>IF('Rekapitulace stavby'!E17="","",'Rekapitulace stavby'!E17)</f>
        <v xml:space="preserve"> </v>
      </c>
      <c r="I23" s="144" t="s">
        <v>26</v>
      </c>
      <c r="J23" s="16" t="str">
        <f>IF('Rekapitulace stavby'!AN17="","",'Rekapitulace stavby'!AN17)</f>
        <v/>
      </c>
      <c r="L23" s="42"/>
    </row>
    <row r="24" s="1" customFormat="1" ht="6.96" customHeight="1">
      <c r="B24" s="42"/>
      <c r="I24" s="142"/>
      <c r="L24" s="42"/>
    </row>
    <row r="25" s="1" customFormat="1" ht="12" customHeight="1">
      <c r="B25" s="42"/>
      <c r="D25" s="140" t="s">
        <v>32</v>
      </c>
      <c r="I25" s="144" t="s">
        <v>25</v>
      </c>
      <c r="J25" s="16" t="str">
        <f>IF('Rekapitulace stavby'!AN19="","",'Rekapitulace stavby'!AN19)</f>
        <v/>
      </c>
      <c r="L25" s="42"/>
    </row>
    <row r="26" s="1" customFormat="1" ht="18" customHeight="1">
      <c r="B26" s="42"/>
      <c r="E26" s="16" t="str">
        <f>IF('Rekapitulace stavby'!E20="","",'Rekapitulace stavby'!E20)</f>
        <v xml:space="preserve"> </v>
      </c>
      <c r="I26" s="144" t="s">
        <v>26</v>
      </c>
      <c r="J26" s="16" t="str">
        <f>IF('Rekapitulace stavby'!AN20="","",'Rekapitulace stavby'!AN20)</f>
        <v/>
      </c>
      <c r="L26" s="42"/>
    </row>
    <row r="27" s="1" customFormat="1" ht="6.96" customHeight="1">
      <c r="B27" s="42"/>
      <c r="I27" s="142"/>
      <c r="L27" s="42"/>
    </row>
    <row r="28" s="1" customFormat="1" ht="12" customHeight="1">
      <c r="B28" s="42"/>
      <c r="D28" s="140" t="s">
        <v>33</v>
      </c>
      <c r="I28" s="142"/>
      <c r="L28" s="42"/>
    </row>
    <row r="29" s="7" customFormat="1" ht="16.5" customHeight="1">
      <c r="B29" s="146"/>
      <c r="E29" s="147" t="s">
        <v>1</v>
      </c>
      <c r="F29" s="147"/>
      <c r="G29" s="147"/>
      <c r="H29" s="147"/>
      <c r="I29" s="148"/>
      <c r="L29" s="146"/>
    </row>
    <row r="30" s="1" customFormat="1" ht="6.96" customHeight="1">
      <c r="B30" s="42"/>
      <c r="I30" s="142"/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49"/>
      <c r="J31" s="70"/>
      <c r="K31" s="70"/>
      <c r="L31" s="42"/>
    </row>
    <row r="32" s="1" customFormat="1" ht="25.44" customHeight="1">
      <c r="B32" s="42"/>
      <c r="D32" s="150" t="s">
        <v>34</v>
      </c>
      <c r="I32" s="142"/>
      <c r="J32" s="151">
        <f>ROUND(J91, 0)</f>
        <v>0</v>
      </c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49"/>
      <c r="J33" s="70"/>
      <c r="K33" s="70"/>
      <c r="L33" s="42"/>
    </row>
    <row r="34" s="1" customFormat="1" ht="14.4" customHeight="1">
      <c r="B34" s="42"/>
      <c r="F34" s="152" t="s">
        <v>36</v>
      </c>
      <c r="I34" s="153" t="s">
        <v>35</v>
      </c>
      <c r="J34" s="152" t="s">
        <v>37</v>
      </c>
      <c r="L34" s="42"/>
    </row>
    <row r="35" s="1" customFormat="1" ht="14.4" customHeight="1">
      <c r="B35" s="42"/>
      <c r="D35" s="140" t="s">
        <v>38</v>
      </c>
      <c r="E35" s="140" t="s">
        <v>39</v>
      </c>
      <c r="F35" s="154">
        <f>ROUND((SUM(BE91:BE254)),  0)</f>
        <v>0</v>
      </c>
      <c r="I35" s="155">
        <v>0.20999999999999999</v>
      </c>
      <c r="J35" s="154">
        <f>ROUND(((SUM(BE91:BE254))*I35),  0)</f>
        <v>0</v>
      </c>
      <c r="L35" s="42"/>
    </row>
    <row r="36" s="1" customFormat="1" ht="14.4" customHeight="1">
      <c r="B36" s="42"/>
      <c r="E36" s="140" t="s">
        <v>40</v>
      </c>
      <c r="F36" s="154">
        <f>ROUND((SUM(BF91:BF254)),  0)</f>
        <v>0</v>
      </c>
      <c r="I36" s="155">
        <v>0.14999999999999999</v>
      </c>
      <c r="J36" s="154">
        <f>ROUND(((SUM(BF91:BF254))*I36),  0)</f>
        <v>0</v>
      </c>
      <c r="L36" s="42"/>
    </row>
    <row r="37" hidden="1" s="1" customFormat="1" ht="14.4" customHeight="1">
      <c r="B37" s="42"/>
      <c r="E37" s="140" t="s">
        <v>41</v>
      </c>
      <c r="F37" s="154">
        <f>ROUND((SUM(BG91:BG254)),  0)</f>
        <v>0</v>
      </c>
      <c r="I37" s="155">
        <v>0.20999999999999999</v>
      </c>
      <c r="J37" s="154">
        <f>0</f>
        <v>0</v>
      </c>
      <c r="L37" s="42"/>
    </row>
    <row r="38" hidden="1" s="1" customFormat="1" ht="14.4" customHeight="1">
      <c r="B38" s="42"/>
      <c r="E38" s="140" t="s">
        <v>42</v>
      </c>
      <c r="F38" s="154">
        <f>ROUND((SUM(BH91:BH254)),  0)</f>
        <v>0</v>
      </c>
      <c r="I38" s="155">
        <v>0.14999999999999999</v>
      </c>
      <c r="J38" s="154">
        <f>0</f>
        <v>0</v>
      </c>
      <c r="L38" s="42"/>
    </row>
    <row r="39" hidden="1" s="1" customFormat="1" ht="14.4" customHeight="1">
      <c r="B39" s="42"/>
      <c r="E39" s="140" t="s">
        <v>43</v>
      </c>
      <c r="F39" s="154">
        <f>ROUND((SUM(BI91:BI254)),  0)</f>
        <v>0</v>
      </c>
      <c r="I39" s="155">
        <v>0</v>
      </c>
      <c r="J39" s="154">
        <f>0</f>
        <v>0</v>
      </c>
      <c r="L39" s="42"/>
    </row>
    <row r="40" s="1" customFormat="1" ht="6.96" customHeight="1">
      <c r="B40" s="42"/>
      <c r="I40" s="142"/>
      <c r="L40" s="42"/>
    </row>
    <row r="41" s="1" customFormat="1" ht="25.44" customHeight="1">
      <c r="B41" s="42"/>
      <c r="C41" s="156"/>
      <c r="D41" s="157" t="s">
        <v>44</v>
      </c>
      <c r="E41" s="158"/>
      <c r="F41" s="158"/>
      <c r="G41" s="159" t="s">
        <v>45</v>
      </c>
      <c r="H41" s="160" t="s">
        <v>46</v>
      </c>
      <c r="I41" s="161"/>
      <c r="J41" s="162">
        <f>SUM(J32:J39)</f>
        <v>0</v>
      </c>
      <c r="K41" s="163"/>
      <c r="L41" s="42"/>
    </row>
    <row r="42" s="1" customFormat="1" ht="14.4" customHeight="1">
      <c r="B42" s="164"/>
      <c r="C42" s="165"/>
      <c r="D42" s="165"/>
      <c r="E42" s="165"/>
      <c r="F42" s="165"/>
      <c r="G42" s="165"/>
      <c r="H42" s="165"/>
      <c r="I42" s="166"/>
      <c r="J42" s="165"/>
      <c r="K42" s="165"/>
      <c r="L42" s="42"/>
    </row>
    <row r="46" s="1" customFormat="1" ht="6.96" customHeight="1">
      <c r="B46" s="167"/>
      <c r="C46" s="168"/>
      <c r="D46" s="168"/>
      <c r="E46" s="168"/>
      <c r="F46" s="168"/>
      <c r="G46" s="168"/>
      <c r="H46" s="168"/>
      <c r="I46" s="169"/>
      <c r="J46" s="168"/>
      <c r="K46" s="168"/>
      <c r="L46" s="42"/>
    </row>
    <row r="47" s="1" customFormat="1" ht="24.96" customHeight="1">
      <c r="B47" s="37"/>
      <c r="C47" s="22" t="s">
        <v>105</v>
      </c>
      <c r="D47" s="38"/>
      <c r="E47" s="38"/>
      <c r="F47" s="38"/>
      <c r="G47" s="38"/>
      <c r="H47" s="38"/>
      <c r="I47" s="142"/>
      <c r="J47" s="38"/>
      <c r="K47" s="38"/>
      <c r="L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142"/>
      <c r="J48" s="38"/>
      <c r="K48" s="38"/>
      <c r="L48" s="42"/>
    </row>
    <row r="49" s="1" customFormat="1" ht="12" customHeight="1">
      <c r="B49" s="37"/>
      <c r="C49" s="31" t="s">
        <v>16</v>
      </c>
      <c r="D49" s="38"/>
      <c r="E49" s="38"/>
      <c r="F49" s="38"/>
      <c r="G49" s="38"/>
      <c r="H49" s="38"/>
      <c r="I49" s="142"/>
      <c r="J49" s="38"/>
      <c r="K49" s="38"/>
      <c r="L49" s="42"/>
    </row>
    <row r="50" s="1" customFormat="1" ht="16.5" customHeight="1">
      <c r="B50" s="37"/>
      <c r="C50" s="38"/>
      <c r="D50" s="38"/>
      <c r="E50" s="170" t="str">
        <f>E7</f>
        <v>VD Letovice-odstranění sedimentů</v>
      </c>
      <c r="F50" s="31"/>
      <c r="G50" s="31"/>
      <c r="H50" s="31"/>
      <c r="I50" s="142"/>
      <c r="J50" s="38"/>
      <c r="K50" s="38"/>
      <c r="L50" s="42"/>
    </row>
    <row r="51" ht="12" customHeight="1">
      <c r="B51" s="20"/>
      <c r="C51" s="31" t="s">
        <v>101</v>
      </c>
      <c r="D51" s="21"/>
      <c r="E51" s="21"/>
      <c r="F51" s="21"/>
      <c r="G51" s="21"/>
      <c r="H51" s="21"/>
      <c r="I51" s="135"/>
      <c r="J51" s="21"/>
      <c r="K51" s="21"/>
      <c r="L51" s="19"/>
    </row>
    <row r="52" s="1" customFormat="1" ht="16.5" customHeight="1">
      <c r="B52" s="37"/>
      <c r="C52" s="38"/>
      <c r="D52" s="38"/>
      <c r="E52" s="170" t="s">
        <v>102</v>
      </c>
      <c r="F52" s="38"/>
      <c r="G52" s="38"/>
      <c r="H52" s="38"/>
      <c r="I52" s="142"/>
      <c r="J52" s="38"/>
      <c r="K52" s="38"/>
      <c r="L52" s="42"/>
    </row>
    <row r="53" s="1" customFormat="1" ht="12" customHeight="1">
      <c r="B53" s="37"/>
      <c r="C53" s="31" t="s">
        <v>103</v>
      </c>
      <c r="D53" s="38"/>
      <c r="E53" s="38"/>
      <c r="F53" s="38"/>
      <c r="G53" s="38"/>
      <c r="H53" s="38"/>
      <c r="I53" s="142"/>
      <c r="J53" s="38"/>
      <c r="K53" s="38"/>
      <c r="L53" s="42"/>
    </row>
    <row r="54" s="1" customFormat="1" ht="16.5" customHeight="1">
      <c r="B54" s="37"/>
      <c r="C54" s="38"/>
      <c r="D54" s="38"/>
      <c r="E54" s="63" t="str">
        <f>E11</f>
        <v>SO 01.1 - SO 01.1 - Odstranění sedimentů</v>
      </c>
      <c r="F54" s="38"/>
      <c r="G54" s="38"/>
      <c r="H54" s="38"/>
      <c r="I54" s="142"/>
      <c r="J54" s="38"/>
      <c r="K54" s="38"/>
      <c r="L54" s="42"/>
    </row>
    <row r="55" s="1" customFormat="1" ht="6.96" customHeight="1">
      <c r="B55" s="37"/>
      <c r="C55" s="38"/>
      <c r="D55" s="38"/>
      <c r="E55" s="38"/>
      <c r="F55" s="38"/>
      <c r="G55" s="38"/>
      <c r="H55" s="38"/>
      <c r="I55" s="142"/>
      <c r="J55" s="38"/>
      <c r="K55" s="38"/>
      <c r="L55" s="42"/>
    </row>
    <row r="56" s="1" customFormat="1" ht="12" customHeight="1">
      <c r="B56" s="37"/>
      <c r="C56" s="31" t="s">
        <v>20</v>
      </c>
      <c r="D56" s="38"/>
      <c r="E56" s="38"/>
      <c r="F56" s="26" t="str">
        <f>F14</f>
        <v xml:space="preserve"> </v>
      </c>
      <c r="G56" s="38"/>
      <c r="H56" s="38"/>
      <c r="I56" s="144" t="s">
        <v>22</v>
      </c>
      <c r="J56" s="66" t="str">
        <f>IF(J14="","",J14)</f>
        <v>5. 2. 2019</v>
      </c>
      <c r="K56" s="38"/>
      <c r="L56" s="42"/>
    </row>
    <row r="57" s="1" customFormat="1" ht="6.96" customHeight="1">
      <c r="B57" s="37"/>
      <c r="C57" s="38"/>
      <c r="D57" s="38"/>
      <c r="E57" s="38"/>
      <c r="F57" s="38"/>
      <c r="G57" s="38"/>
      <c r="H57" s="38"/>
      <c r="I57" s="142"/>
      <c r="J57" s="38"/>
      <c r="K57" s="38"/>
      <c r="L57" s="42"/>
    </row>
    <row r="58" s="1" customFormat="1" ht="13.65" customHeight="1">
      <c r="B58" s="37"/>
      <c r="C58" s="31" t="s">
        <v>24</v>
      </c>
      <c r="D58" s="38"/>
      <c r="E58" s="38"/>
      <c r="F58" s="26" t="str">
        <f>E17</f>
        <v xml:space="preserve"> </v>
      </c>
      <c r="G58" s="38"/>
      <c r="H58" s="38"/>
      <c r="I58" s="144" t="s">
        <v>29</v>
      </c>
      <c r="J58" s="35" t="str">
        <f>E23</f>
        <v xml:space="preserve"> </v>
      </c>
      <c r="K58" s="38"/>
      <c r="L58" s="42"/>
    </row>
    <row r="59" s="1" customFormat="1" ht="13.65" customHeight="1">
      <c r="B59" s="37"/>
      <c r="C59" s="31" t="s">
        <v>27</v>
      </c>
      <c r="D59" s="38"/>
      <c r="E59" s="38"/>
      <c r="F59" s="26" t="str">
        <f>IF(E20="","",E20)</f>
        <v>Vyplň údaj</v>
      </c>
      <c r="G59" s="38"/>
      <c r="H59" s="38"/>
      <c r="I59" s="144" t="s">
        <v>32</v>
      </c>
      <c r="J59" s="35" t="str">
        <f>E26</f>
        <v xml:space="preserve"> </v>
      </c>
      <c r="K59" s="38"/>
      <c r="L59" s="42"/>
    </row>
    <row r="60" s="1" customFormat="1" ht="10.32" customHeight="1">
      <c r="B60" s="37"/>
      <c r="C60" s="38"/>
      <c r="D60" s="38"/>
      <c r="E60" s="38"/>
      <c r="F60" s="38"/>
      <c r="G60" s="38"/>
      <c r="H60" s="38"/>
      <c r="I60" s="142"/>
      <c r="J60" s="38"/>
      <c r="K60" s="38"/>
      <c r="L60" s="42"/>
    </row>
    <row r="61" s="1" customFormat="1" ht="29.28" customHeight="1">
      <c r="B61" s="37"/>
      <c r="C61" s="171" t="s">
        <v>106</v>
      </c>
      <c r="D61" s="172"/>
      <c r="E61" s="172"/>
      <c r="F61" s="172"/>
      <c r="G61" s="172"/>
      <c r="H61" s="172"/>
      <c r="I61" s="173"/>
      <c r="J61" s="174" t="s">
        <v>107</v>
      </c>
      <c r="K61" s="172"/>
      <c r="L61" s="42"/>
    </row>
    <row r="62" s="1" customFormat="1" ht="10.32" customHeight="1">
      <c r="B62" s="37"/>
      <c r="C62" s="38"/>
      <c r="D62" s="38"/>
      <c r="E62" s="38"/>
      <c r="F62" s="38"/>
      <c r="G62" s="38"/>
      <c r="H62" s="38"/>
      <c r="I62" s="142"/>
      <c r="J62" s="38"/>
      <c r="K62" s="38"/>
      <c r="L62" s="42"/>
    </row>
    <row r="63" s="1" customFormat="1" ht="22.8" customHeight="1">
      <c r="B63" s="37"/>
      <c r="C63" s="175" t="s">
        <v>108</v>
      </c>
      <c r="D63" s="38"/>
      <c r="E63" s="38"/>
      <c r="F63" s="38"/>
      <c r="G63" s="38"/>
      <c r="H63" s="38"/>
      <c r="I63" s="142"/>
      <c r="J63" s="97">
        <f>J91</f>
        <v>0</v>
      </c>
      <c r="K63" s="38"/>
      <c r="L63" s="42"/>
      <c r="AU63" s="16" t="s">
        <v>109</v>
      </c>
    </row>
    <row r="64" s="8" customFormat="1" ht="24.96" customHeight="1">
      <c r="B64" s="176"/>
      <c r="C64" s="177"/>
      <c r="D64" s="178" t="s">
        <v>110</v>
      </c>
      <c r="E64" s="179"/>
      <c r="F64" s="179"/>
      <c r="G64" s="179"/>
      <c r="H64" s="179"/>
      <c r="I64" s="180"/>
      <c r="J64" s="181">
        <f>J92</f>
        <v>0</v>
      </c>
      <c r="K64" s="177"/>
      <c r="L64" s="182"/>
    </row>
    <row r="65" s="9" customFormat="1" ht="19.92" customHeight="1">
      <c r="B65" s="183"/>
      <c r="C65" s="121"/>
      <c r="D65" s="184" t="s">
        <v>111</v>
      </c>
      <c r="E65" s="185"/>
      <c r="F65" s="185"/>
      <c r="G65" s="185"/>
      <c r="H65" s="185"/>
      <c r="I65" s="186"/>
      <c r="J65" s="187">
        <f>J93</f>
        <v>0</v>
      </c>
      <c r="K65" s="121"/>
      <c r="L65" s="188"/>
    </row>
    <row r="66" s="9" customFormat="1" ht="19.92" customHeight="1">
      <c r="B66" s="183"/>
      <c r="C66" s="121"/>
      <c r="D66" s="184" t="s">
        <v>112</v>
      </c>
      <c r="E66" s="185"/>
      <c r="F66" s="185"/>
      <c r="G66" s="185"/>
      <c r="H66" s="185"/>
      <c r="I66" s="186"/>
      <c r="J66" s="187">
        <f>J212</f>
        <v>0</v>
      </c>
      <c r="K66" s="121"/>
      <c r="L66" s="188"/>
    </row>
    <row r="67" s="9" customFormat="1" ht="19.92" customHeight="1">
      <c r="B67" s="183"/>
      <c r="C67" s="121"/>
      <c r="D67" s="184" t="s">
        <v>113</v>
      </c>
      <c r="E67" s="185"/>
      <c r="F67" s="185"/>
      <c r="G67" s="185"/>
      <c r="H67" s="185"/>
      <c r="I67" s="186"/>
      <c r="J67" s="187">
        <f>J225</f>
        <v>0</v>
      </c>
      <c r="K67" s="121"/>
      <c r="L67" s="188"/>
    </row>
    <row r="68" s="9" customFormat="1" ht="19.92" customHeight="1">
      <c r="B68" s="183"/>
      <c r="C68" s="121"/>
      <c r="D68" s="184" t="s">
        <v>114</v>
      </c>
      <c r="E68" s="185"/>
      <c r="F68" s="185"/>
      <c r="G68" s="185"/>
      <c r="H68" s="185"/>
      <c r="I68" s="186"/>
      <c r="J68" s="187">
        <f>J231</f>
        <v>0</v>
      </c>
      <c r="K68" s="121"/>
      <c r="L68" s="188"/>
    </row>
    <row r="69" s="9" customFormat="1" ht="19.92" customHeight="1">
      <c r="B69" s="183"/>
      <c r="C69" s="121"/>
      <c r="D69" s="184" t="s">
        <v>115</v>
      </c>
      <c r="E69" s="185"/>
      <c r="F69" s="185"/>
      <c r="G69" s="185"/>
      <c r="H69" s="185"/>
      <c r="I69" s="186"/>
      <c r="J69" s="187">
        <f>J252</f>
        <v>0</v>
      </c>
      <c r="K69" s="121"/>
      <c r="L69" s="188"/>
    </row>
    <row r="70" s="1" customFormat="1" ht="21.84" customHeight="1">
      <c r="B70" s="37"/>
      <c r="C70" s="38"/>
      <c r="D70" s="38"/>
      <c r="E70" s="38"/>
      <c r="F70" s="38"/>
      <c r="G70" s="38"/>
      <c r="H70" s="38"/>
      <c r="I70" s="142"/>
      <c r="J70" s="38"/>
      <c r="K70" s="38"/>
      <c r="L70" s="42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66"/>
      <c r="J71" s="57"/>
      <c r="K71" s="57"/>
      <c r="L71" s="42"/>
    </row>
    <row r="75" s="1" customFormat="1" ht="6.96" customHeight="1">
      <c r="B75" s="58"/>
      <c r="C75" s="59"/>
      <c r="D75" s="59"/>
      <c r="E75" s="59"/>
      <c r="F75" s="59"/>
      <c r="G75" s="59"/>
      <c r="H75" s="59"/>
      <c r="I75" s="169"/>
      <c r="J75" s="59"/>
      <c r="K75" s="59"/>
      <c r="L75" s="42"/>
    </row>
    <row r="76" s="1" customFormat="1" ht="24.96" customHeight="1">
      <c r="B76" s="37"/>
      <c r="C76" s="22" t="s">
        <v>116</v>
      </c>
      <c r="D76" s="38"/>
      <c r="E76" s="38"/>
      <c r="F76" s="38"/>
      <c r="G76" s="38"/>
      <c r="H76" s="38"/>
      <c r="I76" s="142"/>
      <c r="J76" s="38"/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42"/>
      <c r="J77" s="38"/>
      <c r="K77" s="38"/>
      <c r="L77" s="42"/>
    </row>
    <row r="78" s="1" customFormat="1" ht="12" customHeight="1">
      <c r="B78" s="37"/>
      <c r="C78" s="31" t="s">
        <v>16</v>
      </c>
      <c r="D78" s="38"/>
      <c r="E78" s="38"/>
      <c r="F78" s="38"/>
      <c r="G78" s="38"/>
      <c r="H78" s="38"/>
      <c r="I78" s="142"/>
      <c r="J78" s="38"/>
      <c r="K78" s="38"/>
      <c r="L78" s="42"/>
    </row>
    <row r="79" s="1" customFormat="1" ht="16.5" customHeight="1">
      <c r="B79" s="37"/>
      <c r="C79" s="38"/>
      <c r="D79" s="38"/>
      <c r="E79" s="170" t="str">
        <f>E7</f>
        <v>VD Letovice-odstranění sedimentů</v>
      </c>
      <c r="F79" s="31"/>
      <c r="G79" s="31"/>
      <c r="H79" s="31"/>
      <c r="I79" s="142"/>
      <c r="J79" s="38"/>
      <c r="K79" s="38"/>
      <c r="L79" s="42"/>
    </row>
    <row r="80" ht="12" customHeight="1">
      <c r="B80" s="20"/>
      <c r="C80" s="31" t="s">
        <v>101</v>
      </c>
      <c r="D80" s="21"/>
      <c r="E80" s="21"/>
      <c r="F80" s="21"/>
      <c r="G80" s="21"/>
      <c r="H80" s="21"/>
      <c r="I80" s="135"/>
      <c r="J80" s="21"/>
      <c r="K80" s="21"/>
      <c r="L80" s="19"/>
    </row>
    <row r="81" s="1" customFormat="1" ht="16.5" customHeight="1">
      <c r="B81" s="37"/>
      <c r="C81" s="38"/>
      <c r="D81" s="38"/>
      <c r="E81" s="170" t="s">
        <v>102</v>
      </c>
      <c r="F81" s="38"/>
      <c r="G81" s="38"/>
      <c r="H81" s="38"/>
      <c r="I81" s="142"/>
      <c r="J81" s="38"/>
      <c r="K81" s="38"/>
      <c r="L81" s="42"/>
    </row>
    <row r="82" s="1" customFormat="1" ht="12" customHeight="1">
      <c r="B82" s="37"/>
      <c r="C82" s="31" t="s">
        <v>103</v>
      </c>
      <c r="D82" s="38"/>
      <c r="E82" s="38"/>
      <c r="F82" s="38"/>
      <c r="G82" s="38"/>
      <c r="H82" s="38"/>
      <c r="I82" s="142"/>
      <c r="J82" s="38"/>
      <c r="K82" s="38"/>
      <c r="L82" s="42"/>
    </row>
    <row r="83" s="1" customFormat="1" ht="16.5" customHeight="1">
      <c r="B83" s="37"/>
      <c r="C83" s="38"/>
      <c r="D83" s="38"/>
      <c r="E83" s="63" t="str">
        <f>E11</f>
        <v>SO 01.1 - SO 01.1 - Odstranění sedimentů</v>
      </c>
      <c r="F83" s="38"/>
      <c r="G83" s="38"/>
      <c r="H83" s="38"/>
      <c r="I83" s="142"/>
      <c r="J83" s="38"/>
      <c r="K83" s="38"/>
      <c r="L83" s="42"/>
    </row>
    <row r="84" s="1" customFormat="1" ht="6.96" customHeight="1">
      <c r="B84" s="37"/>
      <c r="C84" s="38"/>
      <c r="D84" s="38"/>
      <c r="E84" s="38"/>
      <c r="F84" s="38"/>
      <c r="G84" s="38"/>
      <c r="H84" s="38"/>
      <c r="I84" s="142"/>
      <c r="J84" s="38"/>
      <c r="K84" s="38"/>
      <c r="L84" s="42"/>
    </row>
    <row r="85" s="1" customFormat="1" ht="12" customHeight="1">
      <c r="B85" s="37"/>
      <c r="C85" s="31" t="s">
        <v>20</v>
      </c>
      <c r="D85" s="38"/>
      <c r="E85" s="38"/>
      <c r="F85" s="26" t="str">
        <f>F14</f>
        <v xml:space="preserve"> </v>
      </c>
      <c r="G85" s="38"/>
      <c r="H85" s="38"/>
      <c r="I85" s="144" t="s">
        <v>22</v>
      </c>
      <c r="J85" s="66" t="str">
        <f>IF(J14="","",J14)</f>
        <v>5. 2. 2019</v>
      </c>
      <c r="K85" s="38"/>
      <c r="L85" s="42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142"/>
      <c r="J86" s="38"/>
      <c r="K86" s="38"/>
      <c r="L86" s="42"/>
    </row>
    <row r="87" s="1" customFormat="1" ht="13.65" customHeight="1">
      <c r="B87" s="37"/>
      <c r="C87" s="31" t="s">
        <v>24</v>
      </c>
      <c r="D87" s="38"/>
      <c r="E87" s="38"/>
      <c r="F87" s="26" t="str">
        <f>E17</f>
        <v xml:space="preserve"> </v>
      </c>
      <c r="G87" s="38"/>
      <c r="H87" s="38"/>
      <c r="I87" s="144" t="s">
        <v>29</v>
      </c>
      <c r="J87" s="35" t="str">
        <f>E23</f>
        <v xml:space="preserve"> </v>
      </c>
      <c r="K87" s="38"/>
      <c r="L87" s="42"/>
    </row>
    <row r="88" s="1" customFormat="1" ht="13.65" customHeight="1">
      <c r="B88" s="37"/>
      <c r="C88" s="31" t="s">
        <v>27</v>
      </c>
      <c r="D88" s="38"/>
      <c r="E88" s="38"/>
      <c r="F88" s="26" t="str">
        <f>IF(E20="","",E20)</f>
        <v>Vyplň údaj</v>
      </c>
      <c r="G88" s="38"/>
      <c r="H88" s="38"/>
      <c r="I88" s="144" t="s">
        <v>32</v>
      </c>
      <c r="J88" s="35" t="str">
        <f>E26</f>
        <v xml:space="preserve"> </v>
      </c>
      <c r="K88" s="38"/>
      <c r="L88" s="42"/>
    </row>
    <row r="89" s="1" customFormat="1" ht="10.32" customHeight="1">
      <c r="B89" s="37"/>
      <c r="C89" s="38"/>
      <c r="D89" s="38"/>
      <c r="E89" s="38"/>
      <c r="F89" s="38"/>
      <c r="G89" s="38"/>
      <c r="H89" s="38"/>
      <c r="I89" s="142"/>
      <c r="J89" s="38"/>
      <c r="K89" s="38"/>
      <c r="L89" s="42"/>
    </row>
    <row r="90" s="10" customFormat="1" ht="29.28" customHeight="1">
      <c r="B90" s="189"/>
      <c r="C90" s="190" t="s">
        <v>117</v>
      </c>
      <c r="D90" s="191" t="s">
        <v>53</v>
      </c>
      <c r="E90" s="191" t="s">
        <v>49</v>
      </c>
      <c r="F90" s="191" t="s">
        <v>50</v>
      </c>
      <c r="G90" s="191" t="s">
        <v>118</v>
      </c>
      <c r="H90" s="191" t="s">
        <v>119</v>
      </c>
      <c r="I90" s="192" t="s">
        <v>120</v>
      </c>
      <c r="J90" s="193" t="s">
        <v>107</v>
      </c>
      <c r="K90" s="194" t="s">
        <v>121</v>
      </c>
      <c r="L90" s="195"/>
      <c r="M90" s="87" t="s">
        <v>1</v>
      </c>
      <c r="N90" s="88" t="s">
        <v>38</v>
      </c>
      <c r="O90" s="88" t="s">
        <v>122</v>
      </c>
      <c r="P90" s="88" t="s">
        <v>123</v>
      </c>
      <c r="Q90" s="88" t="s">
        <v>124</v>
      </c>
      <c r="R90" s="88" t="s">
        <v>125</v>
      </c>
      <c r="S90" s="88" t="s">
        <v>126</v>
      </c>
      <c r="T90" s="89" t="s">
        <v>127</v>
      </c>
    </row>
    <row r="91" s="1" customFormat="1" ht="22.8" customHeight="1">
      <c r="B91" s="37"/>
      <c r="C91" s="94" t="s">
        <v>128</v>
      </c>
      <c r="D91" s="38"/>
      <c r="E91" s="38"/>
      <c r="F91" s="38"/>
      <c r="G91" s="38"/>
      <c r="H91" s="38"/>
      <c r="I91" s="142"/>
      <c r="J91" s="196">
        <f>BK91</f>
        <v>0</v>
      </c>
      <c r="K91" s="38"/>
      <c r="L91" s="42"/>
      <c r="M91" s="90"/>
      <c r="N91" s="91"/>
      <c r="O91" s="91"/>
      <c r="P91" s="197">
        <f>P92</f>
        <v>0</v>
      </c>
      <c r="Q91" s="91"/>
      <c r="R91" s="197">
        <f>R92</f>
        <v>8610.6898836180007</v>
      </c>
      <c r="S91" s="91"/>
      <c r="T91" s="198">
        <f>T92</f>
        <v>0</v>
      </c>
      <c r="AT91" s="16" t="s">
        <v>67</v>
      </c>
      <c r="AU91" s="16" t="s">
        <v>109</v>
      </c>
      <c r="BK91" s="199">
        <f>BK92</f>
        <v>0</v>
      </c>
    </row>
    <row r="92" s="11" customFormat="1" ht="25.92" customHeight="1">
      <c r="B92" s="200"/>
      <c r="C92" s="201"/>
      <c r="D92" s="202" t="s">
        <v>67</v>
      </c>
      <c r="E92" s="203" t="s">
        <v>129</v>
      </c>
      <c r="F92" s="203" t="s">
        <v>130</v>
      </c>
      <c r="G92" s="201"/>
      <c r="H92" s="201"/>
      <c r="I92" s="204"/>
      <c r="J92" s="205">
        <f>BK92</f>
        <v>0</v>
      </c>
      <c r="K92" s="201"/>
      <c r="L92" s="206"/>
      <c r="M92" s="207"/>
      <c r="N92" s="208"/>
      <c r="O92" s="208"/>
      <c r="P92" s="209">
        <f>P93+P212+P225+P231+P252</f>
        <v>0</v>
      </c>
      <c r="Q92" s="208"/>
      <c r="R92" s="209">
        <f>R93+R212+R225+R231+R252</f>
        <v>8610.6898836180007</v>
      </c>
      <c r="S92" s="208"/>
      <c r="T92" s="210">
        <f>T93+T212+T225+T231+T252</f>
        <v>0</v>
      </c>
      <c r="AR92" s="211" t="s">
        <v>31</v>
      </c>
      <c r="AT92" s="212" t="s">
        <v>67</v>
      </c>
      <c r="AU92" s="212" t="s">
        <v>68</v>
      </c>
      <c r="AY92" s="211" t="s">
        <v>131</v>
      </c>
      <c r="BK92" s="213">
        <f>BK93+BK212+BK225+BK231+BK252</f>
        <v>0</v>
      </c>
    </row>
    <row r="93" s="11" customFormat="1" ht="22.8" customHeight="1">
      <c r="B93" s="200"/>
      <c r="C93" s="201"/>
      <c r="D93" s="202" t="s">
        <v>67</v>
      </c>
      <c r="E93" s="214" t="s">
        <v>31</v>
      </c>
      <c r="F93" s="214" t="s">
        <v>132</v>
      </c>
      <c r="G93" s="201"/>
      <c r="H93" s="201"/>
      <c r="I93" s="204"/>
      <c r="J93" s="215">
        <f>BK93</f>
        <v>0</v>
      </c>
      <c r="K93" s="201"/>
      <c r="L93" s="206"/>
      <c r="M93" s="207"/>
      <c r="N93" s="208"/>
      <c r="O93" s="208"/>
      <c r="P93" s="209">
        <f>SUM(P94:P211)</f>
        <v>0</v>
      </c>
      <c r="Q93" s="208"/>
      <c r="R93" s="209">
        <f>SUM(R94:R211)</f>
        <v>0.0092596179999999955</v>
      </c>
      <c r="S93" s="208"/>
      <c r="T93" s="210">
        <f>SUM(T94:T211)</f>
        <v>0</v>
      </c>
      <c r="AR93" s="211" t="s">
        <v>31</v>
      </c>
      <c r="AT93" s="212" t="s">
        <v>67</v>
      </c>
      <c r="AU93" s="212" t="s">
        <v>31</v>
      </c>
      <c r="AY93" s="211" t="s">
        <v>131</v>
      </c>
      <c r="BK93" s="213">
        <f>SUM(BK94:BK211)</f>
        <v>0</v>
      </c>
    </row>
    <row r="94" s="1" customFormat="1" ht="16.5" customHeight="1">
      <c r="B94" s="37"/>
      <c r="C94" s="216" t="s">
        <v>31</v>
      </c>
      <c r="D94" s="216" t="s">
        <v>133</v>
      </c>
      <c r="E94" s="217" t="s">
        <v>134</v>
      </c>
      <c r="F94" s="218" t="s">
        <v>135</v>
      </c>
      <c r="G94" s="219" t="s">
        <v>136</v>
      </c>
      <c r="H94" s="220">
        <v>6.7999999999999998</v>
      </c>
      <c r="I94" s="221"/>
      <c r="J94" s="220">
        <f>ROUND(I94*H94,1)</f>
        <v>0</v>
      </c>
      <c r="K94" s="218" t="s">
        <v>137</v>
      </c>
      <c r="L94" s="42"/>
      <c r="M94" s="222" t="s">
        <v>1</v>
      </c>
      <c r="N94" s="223" t="s">
        <v>39</v>
      </c>
      <c r="O94" s="78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AR94" s="16" t="s">
        <v>138</v>
      </c>
      <c r="AT94" s="16" t="s">
        <v>133</v>
      </c>
      <c r="AU94" s="16" t="s">
        <v>76</v>
      </c>
      <c r="AY94" s="16" t="s">
        <v>131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6" t="s">
        <v>31</v>
      </c>
      <c r="BK94" s="226">
        <f>ROUND(I94*H94,1)</f>
        <v>0</v>
      </c>
      <c r="BL94" s="16" t="s">
        <v>138</v>
      </c>
      <c r="BM94" s="16" t="s">
        <v>139</v>
      </c>
    </row>
    <row r="95" s="1" customFormat="1">
      <c r="B95" s="37"/>
      <c r="C95" s="38"/>
      <c r="D95" s="227" t="s">
        <v>140</v>
      </c>
      <c r="E95" s="38"/>
      <c r="F95" s="228" t="s">
        <v>141</v>
      </c>
      <c r="G95" s="38"/>
      <c r="H95" s="38"/>
      <c r="I95" s="142"/>
      <c r="J95" s="38"/>
      <c r="K95" s="38"/>
      <c r="L95" s="42"/>
      <c r="M95" s="229"/>
      <c r="N95" s="78"/>
      <c r="O95" s="78"/>
      <c r="P95" s="78"/>
      <c r="Q95" s="78"/>
      <c r="R95" s="78"/>
      <c r="S95" s="78"/>
      <c r="T95" s="79"/>
      <c r="AT95" s="16" t="s">
        <v>140</v>
      </c>
      <c r="AU95" s="16" t="s">
        <v>76</v>
      </c>
    </row>
    <row r="96" s="12" customFormat="1">
      <c r="B96" s="230"/>
      <c r="C96" s="231"/>
      <c r="D96" s="227" t="s">
        <v>142</v>
      </c>
      <c r="E96" s="232" t="s">
        <v>1</v>
      </c>
      <c r="F96" s="233" t="s">
        <v>143</v>
      </c>
      <c r="G96" s="231"/>
      <c r="H96" s="234">
        <v>6.7999999999999998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AT96" s="240" t="s">
        <v>142</v>
      </c>
      <c r="AU96" s="240" t="s">
        <v>76</v>
      </c>
      <c r="AV96" s="12" t="s">
        <v>76</v>
      </c>
      <c r="AW96" s="12" t="s">
        <v>30</v>
      </c>
      <c r="AX96" s="12" t="s">
        <v>68</v>
      </c>
      <c r="AY96" s="240" t="s">
        <v>131</v>
      </c>
    </row>
    <row r="97" s="13" customFormat="1">
      <c r="B97" s="241"/>
      <c r="C97" s="242"/>
      <c r="D97" s="227" t="s">
        <v>142</v>
      </c>
      <c r="E97" s="243" t="s">
        <v>1</v>
      </c>
      <c r="F97" s="244" t="s">
        <v>144</v>
      </c>
      <c r="G97" s="242"/>
      <c r="H97" s="245">
        <v>6.7999999999999998</v>
      </c>
      <c r="I97" s="246"/>
      <c r="J97" s="242"/>
      <c r="K97" s="242"/>
      <c r="L97" s="247"/>
      <c r="M97" s="248"/>
      <c r="N97" s="249"/>
      <c r="O97" s="249"/>
      <c r="P97" s="249"/>
      <c r="Q97" s="249"/>
      <c r="R97" s="249"/>
      <c r="S97" s="249"/>
      <c r="T97" s="250"/>
      <c r="AT97" s="251" t="s">
        <v>142</v>
      </c>
      <c r="AU97" s="251" t="s">
        <v>76</v>
      </c>
      <c r="AV97" s="13" t="s">
        <v>145</v>
      </c>
      <c r="AW97" s="13" t="s">
        <v>30</v>
      </c>
      <c r="AX97" s="13" t="s">
        <v>68</v>
      </c>
      <c r="AY97" s="251" t="s">
        <v>131</v>
      </c>
    </row>
    <row r="98" s="14" customFormat="1">
      <c r="B98" s="252"/>
      <c r="C98" s="253"/>
      <c r="D98" s="227" t="s">
        <v>142</v>
      </c>
      <c r="E98" s="254" t="s">
        <v>1</v>
      </c>
      <c r="F98" s="255" t="s">
        <v>146</v>
      </c>
      <c r="G98" s="253"/>
      <c r="H98" s="256">
        <v>6.7999999999999998</v>
      </c>
      <c r="I98" s="257"/>
      <c r="J98" s="253"/>
      <c r="K98" s="253"/>
      <c r="L98" s="258"/>
      <c r="M98" s="259"/>
      <c r="N98" s="260"/>
      <c r="O98" s="260"/>
      <c r="P98" s="260"/>
      <c r="Q98" s="260"/>
      <c r="R98" s="260"/>
      <c r="S98" s="260"/>
      <c r="T98" s="261"/>
      <c r="AT98" s="262" t="s">
        <v>142</v>
      </c>
      <c r="AU98" s="262" t="s">
        <v>76</v>
      </c>
      <c r="AV98" s="14" t="s">
        <v>138</v>
      </c>
      <c r="AW98" s="14" t="s">
        <v>30</v>
      </c>
      <c r="AX98" s="14" t="s">
        <v>31</v>
      </c>
      <c r="AY98" s="262" t="s">
        <v>131</v>
      </c>
    </row>
    <row r="99" s="1" customFormat="1" ht="16.5" customHeight="1">
      <c r="B99" s="37"/>
      <c r="C99" s="216" t="s">
        <v>76</v>
      </c>
      <c r="D99" s="216" t="s">
        <v>133</v>
      </c>
      <c r="E99" s="217" t="s">
        <v>147</v>
      </c>
      <c r="F99" s="218" t="s">
        <v>148</v>
      </c>
      <c r="G99" s="219" t="s">
        <v>149</v>
      </c>
      <c r="H99" s="220">
        <v>17020</v>
      </c>
      <c r="I99" s="221"/>
      <c r="J99" s="220">
        <f>ROUND(I99*H99,1)</f>
        <v>0</v>
      </c>
      <c r="K99" s="218" t="s">
        <v>137</v>
      </c>
      <c r="L99" s="42"/>
      <c r="M99" s="222" t="s">
        <v>1</v>
      </c>
      <c r="N99" s="223" t="s">
        <v>39</v>
      </c>
      <c r="O99" s="78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AR99" s="16" t="s">
        <v>138</v>
      </c>
      <c r="AT99" s="16" t="s">
        <v>133</v>
      </c>
      <c r="AU99" s="16" t="s">
        <v>76</v>
      </c>
      <c r="AY99" s="16" t="s">
        <v>131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6" t="s">
        <v>31</v>
      </c>
      <c r="BK99" s="226">
        <f>ROUND(I99*H99,1)</f>
        <v>0</v>
      </c>
      <c r="BL99" s="16" t="s">
        <v>138</v>
      </c>
      <c r="BM99" s="16" t="s">
        <v>150</v>
      </c>
    </row>
    <row r="100" s="1" customFormat="1">
      <c r="B100" s="37"/>
      <c r="C100" s="38"/>
      <c r="D100" s="227" t="s">
        <v>140</v>
      </c>
      <c r="E100" s="38"/>
      <c r="F100" s="228" t="s">
        <v>151</v>
      </c>
      <c r="G100" s="38"/>
      <c r="H100" s="38"/>
      <c r="I100" s="142"/>
      <c r="J100" s="38"/>
      <c r="K100" s="38"/>
      <c r="L100" s="42"/>
      <c r="M100" s="229"/>
      <c r="N100" s="78"/>
      <c r="O100" s="78"/>
      <c r="P100" s="78"/>
      <c r="Q100" s="78"/>
      <c r="R100" s="78"/>
      <c r="S100" s="78"/>
      <c r="T100" s="79"/>
      <c r="AT100" s="16" t="s">
        <v>140</v>
      </c>
      <c r="AU100" s="16" t="s">
        <v>76</v>
      </c>
    </row>
    <row r="101" s="12" customFormat="1">
      <c r="B101" s="230"/>
      <c r="C101" s="231"/>
      <c r="D101" s="227" t="s">
        <v>142</v>
      </c>
      <c r="E101" s="232" t="s">
        <v>1</v>
      </c>
      <c r="F101" s="233" t="s">
        <v>152</v>
      </c>
      <c r="G101" s="231"/>
      <c r="H101" s="234">
        <v>17020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142</v>
      </c>
      <c r="AU101" s="240" t="s">
        <v>76</v>
      </c>
      <c r="AV101" s="12" t="s">
        <v>76</v>
      </c>
      <c r="AW101" s="12" t="s">
        <v>30</v>
      </c>
      <c r="AX101" s="12" t="s">
        <v>68</v>
      </c>
      <c r="AY101" s="240" t="s">
        <v>131</v>
      </c>
    </row>
    <row r="102" s="13" customFormat="1">
      <c r="B102" s="241"/>
      <c r="C102" s="242"/>
      <c r="D102" s="227" t="s">
        <v>142</v>
      </c>
      <c r="E102" s="243" t="s">
        <v>1</v>
      </c>
      <c r="F102" s="244" t="s">
        <v>153</v>
      </c>
      <c r="G102" s="242"/>
      <c r="H102" s="245">
        <v>17020</v>
      </c>
      <c r="I102" s="246"/>
      <c r="J102" s="242"/>
      <c r="K102" s="242"/>
      <c r="L102" s="247"/>
      <c r="M102" s="248"/>
      <c r="N102" s="249"/>
      <c r="O102" s="249"/>
      <c r="P102" s="249"/>
      <c r="Q102" s="249"/>
      <c r="R102" s="249"/>
      <c r="S102" s="249"/>
      <c r="T102" s="250"/>
      <c r="AT102" s="251" t="s">
        <v>142</v>
      </c>
      <c r="AU102" s="251" t="s">
        <v>76</v>
      </c>
      <c r="AV102" s="13" t="s">
        <v>145</v>
      </c>
      <c r="AW102" s="13" t="s">
        <v>30</v>
      </c>
      <c r="AX102" s="13" t="s">
        <v>68</v>
      </c>
      <c r="AY102" s="251" t="s">
        <v>131</v>
      </c>
    </row>
    <row r="103" s="14" customFormat="1">
      <c r="B103" s="252"/>
      <c r="C103" s="253"/>
      <c r="D103" s="227" t="s">
        <v>142</v>
      </c>
      <c r="E103" s="254" t="s">
        <v>1</v>
      </c>
      <c r="F103" s="255" t="s">
        <v>146</v>
      </c>
      <c r="G103" s="253"/>
      <c r="H103" s="256">
        <v>17020</v>
      </c>
      <c r="I103" s="257"/>
      <c r="J103" s="253"/>
      <c r="K103" s="253"/>
      <c r="L103" s="258"/>
      <c r="M103" s="259"/>
      <c r="N103" s="260"/>
      <c r="O103" s="260"/>
      <c r="P103" s="260"/>
      <c r="Q103" s="260"/>
      <c r="R103" s="260"/>
      <c r="S103" s="260"/>
      <c r="T103" s="261"/>
      <c r="AT103" s="262" t="s">
        <v>142</v>
      </c>
      <c r="AU103" s="262" t="s">
        <v>76</v>
      </c>
      <c r="AV103" s="14" t="s">
        <v>138</v>
      </c>
      <c r="AW103" s="14" t="s">
        <v>30</v>
      </c>
      <c r="AX103" s="14" t="s">
        <v>31</v>
      </c>
      <c r="AY103" s="262" t="s">
        <v>131</v>
      </c>
    </row>
    <row r="104" s="1" customFormat="1" ht="16.5" customHeight="1">
      <c r="B104" s="37"/>
      <c r="C104" s="216" t="s">
        <v>145</v>
      </c>
      <c r="D104" s="216" t="s">
        <v>133</v>
      </c>
      <c r="E104" s="217" t="s">
        <v>154</v>
      </c>
      <c r="F104" s="218" t="s">
        <v>155</v>
      </c>
      <c r="G104" s="219" t="s">
        <v>156</v>
      </c>
      <c r="H104" s="220">
        <v>88</v>
      </c>
      <c r="I104" s="221"/>
      <c r="J104" s="220">
        <f>ROUND(I104*H104,1)</f>
        <v>0</v>
      </c>
      <c r="K104" s="218" t="s">
        <v>137</v>
      </c>
      <c r="L104" s="42"/>
      <c r="M104" s="222" t="s">
        <v>1</v>
      </c>
      <c r="N104" s="223" t="s">
        <v>39</v>
      </c>
      <c r="O104" s="78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AR104" s="16" t="s">
        <v>138</v>
      </c>
      <c r="AT104" s="16" t="s">
        <v>133</v>
      </c>
      <c r="AU104" s="16" t="s">
        <v>76</v>
      </c>
      <c r="AY104" s="16" t="s">
        <v>131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6" t="s">
        <v>31</v>
      </c>
      <c r="BK104" s="226">
        <f>ROUND(I104*H104,1)</f>
        <v>0</v>
      </c>
      <c r="BL104" s="16" t="s">
        <v>138</v>
      </c>
      <c r="BM104" s="16" t="s">
        <v>157</v>
      </c>
    </row>
    <row r="105" s="1" customFormat="1">
      <c r="B105" s="37"/>
      <c r="C105" s="38"/>
      <c r="D105" s="227" t="s">
        <v>140</v>
      </c>
      <c r="E105" s="38"/>
      <c r="F105" s="228" t="s">
        <v>158</v>
      </c>
      <c r="G105" s="38"/>
      <c r="H105" s="38"/>
      <c r="I105" s="142"/>
      <c r="J105" s="38"/>
      <c r="K105" s="38"/>
      <c r="L105" s="42"/>
      <c r="M105" s="229"/>
      <c r="N105" s="78"/>
      <c r="O105" s="78"/>
      <c r="P105" s="78"/>
      <c r="Q105" s="78"/>
      <c r="R105" s="78"/>
      <c r="S105" s="78"/>
      <c r="T105" s="79"/>
      <c r="AT105" s="16" t="s">
        <v>140</v>
      </c>
      <c r="AU105" s="16" t="s">
        <v>76</v>
      </c>
    </row>
    <row r="106" s="12" customFormat="1">
      <c r="B106" s="230"/>
      <c r="C106" s="231"/>
      <c r="D106" s="227" t="s">
        <v>142</v>
      </c>
      <c r="E106" s="232" t="s">
        <v>1</v>
      </c>
      <c r="F106" s="233" t="s">
        <v>159</v>
      </c>
      <c r="G106" s="231"/>
      <c r="H106" s="234">
        <v>88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AT106" s="240" t="s">
        <v>142</v>
      </c>
      <c r="AU106" s="240" t="s">
        <v>76</v>
      </c>
      <c r="AV106" s="12" t="s">
        <v>76</v>
      </c>
      <c r="AW106" s="12" t="s">
        <v>30</v>
      </c>
      <c r="AX106" s="12" t="s">
        <v>68</v>
      </c>
      <c r="AY106" s="240" t="s">
        <v>131</v>
      </c>
    </row>
    <row r="107" s="14" customFormat="1">
      <c r="B107" s="252"/>
      <c r="C107" s="253"/>
      <c r="D107" s="227" t="s">
        <v>142</v>
      </c>
      <c r="E107" s="254" t="s">
        <v>1</v>
      </c>
      <c r="F107" s="255" t="s">
        <v>146</v>
      </c>
      <c r="G107" s="253"/>
      <c r="H107" s="256">
        <v>88</v>
      </c>
      <c r="I107" s="257"/>
      <c r="J107" s="253"/>
      <c r="K107" s="253"/>
      <c r="L107" s="258"/>
      <c r="M107" s="259"/>
      <c r="N107" s="260"/>
      <c r="O107" s="260"/>
      <c r="P107" s="260"/>
      <c r="Q107" s="260"/>
      <c r="R107" s="260"/>
      <c r="S107" s="260"/>
      <c r="T107" s="261"/>
      <c r="AT107" s="262" t="s">
        <v>142</v>
      </c>
      <c r="AU107" s="262" t="s">
        <v>76</v>
      </c>
      <c r="AV107" s="14" t="s">
        <v>138</v>
      </c>
      <c r="AW107" s="14" t="s">
        <v>30</v>
      </c>
      <c r="AX107" s="14" t="s">
        <v>31</v>
      </c>
      <c r="AY107" s="262" t="s">
        <v>131</v>
      </c>
    </row>
    <row r="108" s="1" customFormat="1" ht="16.5" customHeight="1">
      <c r="B108" s="37"/>
      <c r="C108" s="216" t="s">
        <v>138</v>
      </c>
      <c r="D108" s="216" t="s">
        <v>133</v>
      </c>
      <c r="E108" s="217" t="s">
        <v>160</v>
      </c>
      <c r="F108" s="218" t="s">
        <v>161</v>
      </c>
      <c r="G108" s="219" t="s">
        <v>156</v>
      </c>
      <c r="H108" s="220">
        <v>43</v>
      </c>
      <c r="I108" s="221"/>
      <c r="J108" s="220">
        <f>ROUND(I108*H108,1)</f>
        <v>0</v>
      </c>
      <c r="K108" s="218" t="s">
        <v>137</v>
      </c>
      <c r="L108" s="42"/>
      <c r="M108" s="222" t="s">
        <v>1</v>
      </c>
      <c r="N108" s="223" t="s">
        <v>39</v>
      </c>
      <c r="O108" s="78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AR108" s="16" t="s">
        <v>138</v>
      </c>
      <c r="AT108" s="16" t="s">
        <v>133</v>
      </c>
      <c r="AU108" s="16" t="s">
        <v>76</v>
      </c>
      <c r="AY108" s="16" t="s">
        <v>131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6" t="s">
        <v>31</v>
      </c>
      <c r="BK108" s="226">
        <f>ROUND(I108*H108,1)</f>
        <v>0</v>
      </c>
      <c r="BL108" s="16" t="s">
        <v>138</v>
      </c>
      <c r="BM108" s="16" t="s">
        <v>162</v>
      </c>
    </row>
    <row r="109" s="1" customFormat="1">
      <c r="B109" s="37"/>
      <c r="C109" s="38"/>
      <c r="D109" s="227" t="s">
        <v>140</v>
      </c>
      <c r="E109" s="38"/>
      <c r="F109" s="228" t="s">
        <v>163</v>
      </c>
      <c r="G109" s="38"/>
      <c r="H109" s="38"/>
      <c r="I109" s="142"/>
      <c r="J109" s="38"/>
      <c r="K109" s="38"/>
      <c r="L109" s="42"/>
      <c r="M109" s="229"/>
      <c r="N109" s="78"/>
      <c r="O109" s="78"/>
      <c r="P109" s="78"/>
      <c r="Q109" s="78"/>
      <c r="R109" s="78"/>
      <c r="S109" s="78"/>
      <c r="T109" s="79"/>
      <c r="AT109" s="16" t="s">
        <v>140</v>
      </c>
      <c r="AU109" s="16" t="s">
        <v>76</v>
      </c>
    </row>
    <row r="110" s="12" customFormat="1">
      <c r="B110" s="230"/>
      <c r="C110" s="231"/>
      <c r="D110" s="227" t="s">
        <v>142</v>
      </c>
      <c r="E110" s="232" t="s">
        <v>1</v>
      </c>
      <c r="F110" s="233" t="s">
        <v>164</v>
      </c>
      <c r="G110" s="231"/>
      <c r="H110" s="234">
        <v>43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AT110" s="240" t="s">
        <v>142</v>
      </c>
      <c r="AU110" s="240" t="s">
        <v>76</v>
      </c>
      <c r="AV110" s="12" t="s">
        <v>76</v>
      </c>
      <c r="AW110" s="12" t="s">
        <v>30</v>
      </c>
      <c r="AX110" s="12" t="s">
        <v>68</v>
      </c>
      <c r="AY110" s="240" t="s">
        <v>131</v>
      </c>
    </row>
    <row r="111" s="14" customFormat="1">
      <c r="B111" s="252"/>
      <c r="C111" s="253"/>
      <c r="D111" s="227" t="s">
        <v>142</v>
      </c>
      <c r="E111" s="254" t="s">
        <v>1</v>
      </c>
      <c r="F111" s="255" t="s">
        <v>146</v>
      </c>
      <c r="G111" s="253"/>
      <c r="H111" s="256">
        <v>43</v>
      </c>
      <c r="I111" s="257"/>
      <c r="J111" s="253"/>
      <c r="K111" s="253"/>
      <c r="L111" s="258"/>
      <c r="M111" s="259"/>
      <c r="N111" s="260"/>
      <c r="O111" s="260"/>
      <c r="P111" s="260"/>
      <c r="Q111" s="260"/>
      <c r="R111" s="260"/>
      <c r="S111" s="260"/>
      <c r="T111" s="261"/>
      <c r="AT111" s="262" t="s">
        <v>142</v>
      </c>
      <c r="AU111" s="262" t="s">
        <v>76</v>
      </c>
      <c r="AV111" s="14" t="s">
        <v>138</v>
      </c>
      <c r="AW111" s="14" t="s">
        <v>30</v>
      </c>
      <c r="AX111" s="14" t="s">
        <v>31</v>
      </c>
      <c r="AY111" s="262" t="s">
        <v>131</v>
      </c>
    </row>
    <row r="112" s="1" customFormat="1" ht="16.5" customHeight="1">
      <c r="B112" s="37"/>
      <c r="C112" s="216" t="s">
        <v>165</v>
      </c>
      <c r="D112" s="216" t="s">
        <v>133</v>
      </c>
      <c r="E112" s="217" t="s">
        <v>166</v>
      </c>
      <c r="F112" s="218" t="s">
        <v>167</v>
      </c>
      <c r="G112" s="219" t="s">
        <v>156</v>
      </c>
      <c r="H112" s="220">
        <v>22</v>
      </c>
      <c r="I112" s="221"/>
      <c r="J112" s="220">
        <f>ROUND(I112*H112,1)</f>
        <v>0</v>
      </c>
      <c r="K112" s="218" t="s">
        <v>137</v>
      </c>
      <c r="L112" s="42"/>
      <c r="M112" s="222" t="s">
        <v>1</v>
      </c>
      <c r="N112" s="223" t="s">
        <v>39</v>
      </c>
      <c r="O112" s="78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AR112" s="16" t="s">
        <v>138</v>
      </c>
      <c r="AT112" s="16" t="s">
        <v>133</v>
      </c>
      <c r="AU112" s="16" t="s">
        <v>76</v>
      </c>
      <c r="AY112" s="16" t="s">
        <v>131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6" t="s">
        <v>31</v>
      </c>
      <c r="BK112" s="226">
        <f>ROUND(I112*H112,1)</f>
        <v>0</v>
      </c>
      <c r="BL112" s="16" t="s">
        <v>138</v>
      </c>
      <c r="BM112" s="16" t="s">
        <v>168</v>
      </c>
    </row>
    <row r="113" s="1" customFormat="1">
      <c r="B113" s="37"/>
      <c r="C113" s="38"/>
      <c r="D113" s="227" t="s">
        <v>140</v>
      </c>
      <c r="E113" s="38"/>
      <c r="F113" s="228" t="s">
        <v>169</v>
      </c>
      <c r="G113" s="38"/>
      <c r="H113" s="38"/>
      <c r="I113" s="142"/>
      <c r="J113" s="38"/>
      <c r="K113" s="38"/>
      <c r="L113" s="42"/>
      <c r="M113" s="229"/>
      <c r="N113" s="78"/>
      <c r="O113" s="78"/>
      <c r="P113" s="78"/>
      <c r="Q113" s="78"/>
      <c r="R113" s="78"/>
      <c r="S113" s="78"/>
      <c r="T113" s="79"/>
      <c r="AT113" s="16" t="s">
        <v>140</v>
      </c>
      <c r="AU113" s="16" t="s">
        <v>76</v>
      </c>
    </row>
    <row r="114" s="12" customFormat="1">
      <c r="B114" s="230"/>
      <c r="C114" s="231"/>
      <c r="D114" s="227" t="s">
        <v>142</v>
      </c>
      <c r="E114" s="232" t="s">
        <v>1</v>
      </c>
      <c r="F114" s="233" t="s">
        <v>170</v>
      </c>
      <c r="G114" s="231"/>
      <c r="H114" s="234">
        <v>22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AT114" s="240" t="s">
        <v>142</v>
      </c>
      <c r="AU114" s="240" t="s">
        <v>76</v>
      </c>
      <c r="AV114" s="12" t="s">
        <v>76</v>
      </c>
      <c r="AW114" s="12" t="s">
        <v>30</v>
      </c>
      <c r="AX114" s="12" t="s">
        <v>68</v>
      </c>
      <c r="AY114" s="240" t="s">
        <v>131</v>
      </c>
    </row>
    <row r="115" s="14" customFormat="1">
      <c r="B115" s="252"/>
      <c r="C115" s="253"/>
      <c r="D115" s="227" t="s">
        <v>142</v>
      </c>
      <c r="E115" s="254" t="s">
        <v>1</v>
      </c>
      <c r="F115" s="255" t="s">
        <v>146</v>
      </c>
      <c r="G115" s="253"/>
      <c r="H115" s="256">
        <v>22</v>
      </c>
      <c r="I115" s="257"/>
      <c r="J115" s="253"/>
      <c r="K115" s="253"/>
      <c r="L115" s="258"/>
      <c r="M115" s="259"/>
      <c r="N115" s="260"/>
      <c r="O115" s="260"/>
      <c r="P115" s="260"/>
      <c r="Q115" s="260"/>
      <c r="R115" s="260"/>
      <c r="S115" s="260"/>
      <c r="T115" s="261"/>
      <c r="AT115" s="262" t="s">
        <v>142</v>
      </c>
      <c r="AU115" s="262" t="s">
        <v>76</v>
      </c>
      <c r="AV115" s="14" t="s">
        <v>138</v>
      </c>
      <c r="AW115" s="14" t="s">
        <v>30</v>
      </c>
      <c r="AX115" s="14" t="s">
        <v>31</v>
      </c>
      <c r="AY115" s="262" t="s">
        <v>131</v>
      </c>
    </row>
    <row r="116" s="1" customFormat="1" ht="16.5" customHeight="1">
      <c r="B116" s="37"/>
      <c r="C116" s="216" t="s">
        <v>171</v>
      </c>
      <c r="D116" s="216" t="s">
        <v>133</v>
      </c>
      <c r="E116" s="217" t="s">
        <v>172</v>
      </c>
      <c r="F116" s="218" t="s">
        <v>173</v>
      </c>
      <c r="G116" s="219" t="s">
        <v>156</v>
      </c>
      <c r="H116" s="220">
        <v>7</v>
      </c>
      <c r="I116" s="221"/>
      <c r="J116" s="220">
        <f>ROUND(I116*H116,1)</f>
        <v>0</v>
      </c>
      <c r="K116" s="218" t="s">
        <v>137</v>
      </c>
      <c r="L116" s="42"/>
      <c r="M116" s="222" t="s">
        <v>1</v>
      </c>
      <c r="N116" s="223" t="s">
        <v>39</v>
      </c>
      <c r="O116" s="78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AR116" s="16" t="s">
        <v>138</v>
      </c>
      <c r="AT116" s="16" t="s">
        <v>133</v>
      </c>
      <c r="AU116" s="16" t="s">
        <v>76</v>
      </c>
      <c r="AY116" s="16" t="s">
        <v>131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6" t="s">
        <v>31</v>
      </c>
      <c r="BK116" s="226">
        <f>ROUND(I116*H116,1)</f>
        <v>0</v>
      </c>
      <c r="BL116" s="16" t="s">
        <v>138</v>
      </c>
      <c r="BM116" s="16" t="s">
        <v>174</v>
      </c>
    </row>
    <row r="117" s="1" customFormat="1">
      <c r="B117" s="37"/>
      <c r="C117" s="38"/>
      <c r="D117" s="227" t="s">
        <v>140</v>
      </c>
      <c r="E117" s="38"/>
      <c r="F117" s="228" t="s">
        <v>175</v>
      </c>
      <c r="G117" s="38"/>
      <c r="H117" s="38"/>
      <c r="I117" s="142"/>
      <c r="J117" s="38"/>
      <c r="K117" s="38"/>
      <c r="L117" s="42"/>
      <c r="M117" s="229"/>
      <c r="N117" s="78"/>
      <c r="O117" s="78"/>
      <c r="P117" s="78"/>
      <c r="Q117" s="78"/>
      <c r="R117" s="78"/>
      <c r="S117" s="78"/>
      <c r="T117" s="79"/>
      <c r="AT117" s="16" t="s">
        <v>140</v>
      </c>
      <c r="AU117" s="16" t="s">
        <v>76</v>
      </c>
    </row>
    <row r="118" s="12" customFormat="1">
      <c r="B118" s="230"/>
      <c r="C118" s="231"/>
      <c r="D118" s="227" t="s">
        <v>142</v>
      </c>
      <c r="E118" s="232" t="s">
        <v>1</v>
      </c>
      <c r="F118" s="233" t="s">
        <v>176</v>
      </c>
      <c r="G118" s="231"/>
      <c r="H118" s="234">
        <v>7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AT118" s="240" t="s">
        <v>142</v>
      </c>
      <c r="AU118" s="240" t="s">
        <v>76</v>
      </c>
      <c r="AV118" s="12" t="s">
        <v>76</v>
      </c>
      <c r="AW118" s="12" t="s">
        <v>30</v>
      </c>
      <c r="AX118" s="12" t="s">
        <v>68</v>
      </c>
      <c r="AY118" s="240" t="s">
        <v>131</v>
      </c>
    </row>
    <row r="119" s="14" customFormat="1">
      <c r="B119" s="252"/>
      <c r="C119" s="253"/>
      <c r="D119" s="227" t="s">
        <v>142</v>
      </c>
      <c r="E119" s="254" t="s">
        <v>1</v>
      </c>
      <c r="F119" s="255" t="s">
        <v>146</v>
      </c>
      <c r="G119" s="253"/>
      <c r="H119" s="256">
        <v>7</v>
      </c>
      <c r="I119" s="257"/>
      <c r="J119" s="253"/>
      <c r="K119" s="253"/>
      <c r="L119" s="258"/>
      <c r="M119" s="259"/>
      <c r="N119" s="260"/>
      <c r="O119" s="260"/>
      <c r="P119" s="260"/>
      <c r="Q119" s="260"/>
      <c r="R119" s="260"/>
      <c r="S119" s="260"/>
      <c r="T119" s="261"/>
      <c r="AT119" s="262" t="s">
        <v>142</v>
      </c>
      <c r="AU119" s="262" t="s">
        <v>76</v>
      </c>
      <c r="AV119" s="14" t="s">
        <v>138</v>
      </c>
      <c r="AW119" s="14" t="s">
        <v>30</v>
      </c>
      <c r="AX119" s="14" t="s">
        <v>31</v>
      </c>
      <c r="AY119" s="262" t="s">
        <v>131</v>
      </c>
    </row>
    <row r="120" s="1" customFormat="1" ht="16.5" customHeight="1">
      <c r="B120" s="37"/>
      <c r="C120" s="216" t="s">
        <v>177</v>
      </c>
      <c r="D120" s="216" t="s">
        <v>133</v>
      </c>
      <c r="E120" s="217" t="s">
        <v>178</v>
      </c>
      <c r="F120" s="218" t="s">
        <v>179</v>
      </c>
      <c r="G120" s="219" t="s">
        <v>156</v>
      </c>
      <c r="H120" s="220">
        <v>2</v>
      </c>
      <c r="I120" s="221"/>
      <c r="J120" s="220">
        <f>ROUND(I120*H120,1)</f>
        <v>0</v>
      </c>
      <c r="K120" s="218" t="s">
        <v>137</v>
      </c>
      <c r="L120" s="42"/>
      <c r="M120" s="222" t="s">
        <v>1</v>
      </c>
      <c r="N120" s="223" t="s">
        <v>39</v>
      </c>
      <c r="O120" s="78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AR120" s="16" t="s">
        <v>138</v>
      </c>
      <c r="AT120" s="16" t="s">
        <v>133</v>
      </c>
      <c r="AU120" s="16" t="s">
        <v>76</v>
      </c>
      <c r="AY120" s="16" t="s">
        <v>131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6" t="s">
        <v>31</v>
      </c>
      <c r="BK120" s="226">
        <f>ROUND(I120*H120,1)</f>
        <v>0</v>
      </c>
      <c r="BL120" s="16" t="s">
        <v>138</v>
      </c>
      <c r="BM120" s="16" t="s">
        <v>180</v>
      </c>
    </row>
    <row r="121" s="1" customFormat="1">
      <c r="B121" s="37"/>
      <c r="C121" s="38"/>
      <c r="D121" s="227" t="s">
        <v>140</v>
      </c>
      <c r="E121" s="38"/>
      <c r="F121" s="228" t="s">
        <v>181</v>
      </c>
      <c r="G121" s="38"/>
      <c r="H121" s="38"/>
      <c r="I121" s="142"/>
      <c r="J121" s="38"/>
      <c r="K121" s="38"/>
      <c r="L121" s="42"/>
      <c r="M121" s="229"/>
      <c r="N121" s="78"/>
      <c r="O121" s="78"/>
      <c r="P121" s="78"/>
      <c r="Q121" s="78"/>
      <c r="R121" s="78"/>
      <c r="S121" s="78"/>
      <c r="T121" s="79"/>
      <c r="AT121" s="16" t="s">
        <v>140</v>
      </c>
      <c r="AU121" s="16" t="s">
        <v>76</v>
      </c>
    </row>
    <row r="122" s="12" customFormat="1">
      <c r="B122" s="230"/>
      <c r="C122" s="231"/>
      <c r="D122" s="227" t="s">
        <v>142</v>
      </c>
      <c r="E122" s="232" t="s">
        <v>1</v>
      </c>
      <c r="F122" s="233" t="s">
        <v>76</v>
      </c>
      <c r="G122" s="231"/>
      <c r="H122" s="234">
        <v>2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AT122" s="240" t="s">
        <v>142</v>
      </c>
      <c r="AU122" s="240" t="s">
        <v>76</v>
      </c>
      <c r="AV122" s="12" t="s">
        <v>76</v>
      </c>
      <c r="AW122" s="12" t="s">
        <v>30</v>
      </c>
      <c r="AX122" s="12" t="s">
        <v>68</v>
      </c>
      <c r="AY122" s="240" t="s">
        <v>131</v>
      </c>
    </row>
    <row r="123" s="14" customFormat="1">
      <c r="B123" s="252"/>
      <c r="C123" s="253"/>
      <c r="D123" s="227" t="s">
        <v>142</v>
      </c>
      <c r="E123" s="254" t="s">
        <v>1</v>
      </c>
      <c r="F123" s="255" t="s">
        <v>146</v>
      </c>
      <c r="G123" s="253"/>
      <c r="H123" s="256">
        <v>2</v>
      </c>
      <c r="I123" s="257"/>
      <c r="J123" s="253"/>
      <c r="K123" s="253"/>
      <c r="L123" s="258"/>
      <c r="M123" s="259"/>
      <c r="N123" s="260"/>
      <c r="O123" s="260"/>
      <c r="P123" s="260"/>
      <c r="Q123" s="260"/>
      <c r="R123" s="260"/>
      <c r="S123" s="260"/>
      <c r="T123" s="261"/>
      <c r="AT123" s="262" t="s">
        <v>142</v>
      </c>
      <c r="AU123" s="262" t="s">
        <v>76</v>
      </c>
      <c r="AV123" s="14" t="s">
        <v>138</v>
      </c>
      <c r="AW123" s="14" t="s">
        <v>30</v>
      </c>
      <c r="AX123" s="14" t="s">
        <v>31</v>
      </c>
      <c r="AY123" s="262" t="s">
        <v>131</v>
      </c>
    </row>
    <row r="124" s="1" customFormat="1" ht="16.5" customHeight="1">
      <c r="B124" s="37"/>
      <c r="C124" s="216" t="s">
        <v>182</v>
      </c>
      <c r="D124" s="216" t="s">
        <v>133</v>
      </c>
      <c r="E124" s="217" t="s">
        <v>183</v>
      </c>
      <c r="F124" s="218" t="s">
        <v>184</v>
      </c>
      <c r="G124" s="219" t="s">
        <v>156</v>
      </c>
      <c r="H124" s="220">
        <v>4</v>
      </c>
      <c r="I124" s="221"/>
      <c r="J124" s="220">
        <f>ROUND(I124*H124,1)</f>
        <v>0</v>
      </c>
      <c r="K124" s="218" t="s">
        <v>137</v>
      </c>
      <c r="L124" s="42"/>
      <c r="M124" s="222" t="s">
        <v>1</v>
      </c>
      <c r="N124" s="223" t="s">
        <v>39</v>
      </c>
      <c r="O124" s="7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AR124" s="16" t="s">
        <v>138</v>
      </c>
      <c r="AT124" s="16" t="s">
        <v>133</v>
      </c>
      <c r="AU124" s="16" t="s">
        <v>76</v>
      </c>
      <c r="AY124" s="16" t="s">
        <v>131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6" t="s">
        <v>31</v>
      </c>
      <c r="BK124" s="226">
        <f>ROUND(I124*H124,1)</f>
        <v>0</v>
      </c>
      <c r="BL124" s="16" t="s">
        <v>138</v>
      </c>
      <c r="BM124" s="16" t="s">
        <v>185</v>
      </c>
    </row>
    <row r="125" s="1" customFormat="1">
      <c r="B125" s="37"/>
      <c r="C125" s="38"/>
      <c r="D125" s="227" t="s">
        <v>140</v>
      </c>
      <c r="E125" s="38"/>
      <c r="F125" s="228" t="s">
        <v>186</v>
      </c>
      <c r="G125" s="38"/>
      <c r="H125" s="38"/>
      <c r="I125" s="142"/>
      <c r="J125" s="38"/>
      <c r="K125" s="38"/>
      <c r="L125" s="42"/>
      <c r="M125" s="229"/>
      <c r="N125" s="78"/>
      <c r="O125" s="78"/>
      <c r="P125" s="78"/>
      <c r="Q125" s="78"/>
      <c r="R125" s="78"/>
      <c r="S125" s="78"/>
      <c r="T125" s="79"/>
      <c r="AT125" s="16" t="s">
        <v>140</v>
      </c>
      <c r="AU125" s="16" t="s">
        <v>76</v>
      </c>
    </row>
    <row r="126" s="12" customFormat="1">
      <c r="B126" s="230"/>
      <c r="C126" s="231"/>
      <c r="D126" s="227" t="s">
        <v>142</v>
      </c>
      <c r="E126" s="232" t="s">
        <v>1</v>
      </c>
      <c r="F126" s="233" t="s">
        <v>138</v>
      </c>
      <c r="G126" s="231"/>
      <c r="H126" s="234">
        <v>4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AT126" s="240" t="s">
        <v>142</v>
      </c>
      <c r="AU126" s="240" t="s">
        <v>76</v>
      </c>
      <c r="AV126" s="12" t="s">
        <v>76</v>
      </c>
      <c r="AW126" s="12" t="s">
        <v>30</v>
      </c>
      <c r="AX126" s="12" t="s">
        <v>68</v>
      </c>
      <c r="AY126" s="240" t="s">
        <v>131</v>
      </c>
    </row>
    <row r="127" s="14" customFormat="1">
      <c r="B127" s="252"/>
      <c r="C127" s="253"/>
      <c r="D127" s="227" t="s">
        <v>142</v>
      </c>
      <c r="E127" s="254" t="s">
        <v>1</v>
      </c>
      <c r="F127" s="255" t="s">
        <v>146</v>
      </c>
      <c r="G127" s="253"/>
      <c r="H127" s="256">
        <v>4</v>
      </c>
      <c r="I127" s="257"/>
      <c r="J127" s="253"/>
      <c r="K127" s="253"/>
      <c r="L127" s="258"/>
      <c r="M127" s="259"/>
      <c r="N127" s="260"/>
      <c r="O127" s="260"/>
      <c r="P127" s="260"/>
      <c r="Q127" s="260"/>
      <c r="R127" s="260"/>
      <c r="S127" s="260"/>
      <c r="T127" s="261"/>
      <c r="AT127" s="262" t="s">
        <v>142</v>
      </c>
      <c r="AU127" s="262" t="s">
        <v>76</v>
      </c>
      <c r="AV127" s="14" t="s">
        <v>138</v>
      </c>
      <c r="AW127" s="14" t="s">
        <v>30</v>
      </c>
      <c r="AX127" s="14" t="s">
        <v>31</v>
      </c>
      <c r="AY127" s="262" t="s">
        <v>131</v>
      </c>
    </row>
    <row r="128" s="1" customFormat="1" ht="16.5" customHeight="1">
      <c r="B128" s="37"/>
      <c r="C128" s="216" t="s">
        <v>187</v>
      </c>
      <c r="D128" s="216" t="s">
        <v>133</v>
      </c>
      <c r="E128" s="217" t="s">
        <v>188</v>
      </c>
      <c r="F128" s="218" t="s">
        <v>189</v>
      </c>
      <c r="G128" s="219" t="s">
        <v>156</v>
      </c>
      <c r="H128" s="220">
        <v>92</v>
      </c>
      <c r="I128" s="221"/>
      <c r="J128" s="220">
        <f>ROUND(I128*H128,1)</f>
        <v>0</v>
      </c>
      <c r="K128" s="218" t="s">
        <v>137</v>
      </c>
      <c r="L128" s="42"/>
      <c r="M128" s="222" t="s">
        <v>1</v>
      </c>
      <c r="N128" s="223" t="s">
        <v>39</v>
      </c>
      <c r="O128" s="78"/>
      <c r="P128" s="224">
        <f>O128*H128</f>
        <v>0</v>
      </c>
      <c r="Q128" s="224">
        <v>4.6394000000000003E-05</v>
      </c>
      <c r="R128" s="224">
        <f>Q128*H128</f>
        <v>0.0042682480000000005</v>
      </c>
      <c r="S128" s="224">
        <v>0</v>
      </c>
      <c r="T128" s="225">
        <f>S128*H128</f>
        <v>0</v>
      </c>
      <c r="AR128" s="16" t="s">
        <v>138</v>
      </c>
      <c r="AT128" s="16" t="s">
        <v>133</v>
      </c>
      <c r="AU128" s="16" t="s">
        <v>76</v>
      </c>
      <c r="AY128" s="16" t="s">
        <v>131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6" t="s">
        <v>31</v>
      </c>
      <c r="BK128" s="226">
        <f>ROUND(I128*H128,1)</f>
        <v>0</v>
      </c>
      <c r="BL128" s="16" t="s">
        <v>138</v>
      </c>
      <c r="BM128" s="16" t="s">
        <v>190</v>
      </c>
    </row>
    <row r="129" s="1" customFormat="1">
      <c r="B129" s="37"/>
      <c r="C129" s="38"/>
      <c r="D129" s="227" t="s">
        <v>140</v>
      </c>
      <c r="E129" s="38"/>
      <c r="F129" s="228" t="s">
        <v>191</v>
      </c>
      <c r="G129" s="38"/>
      <c r="H129" s="38"/>
      <c r="I129" s="142"/>
      <c r="J129" s="38"/>
      <c r="K129" s="38"/>
      <c r="L129" s="42"/>
      <c r="M129" s="229"/>
      <c r="N129" s="78"/>
      <c r="O129" s="78"/>
      <c r="P129" s="78"/>
      <c r="Q129" s="78"/>
      <c r="R129" s="78"/>
      <c r="S129" s="78"/>
      <c r="T129" s="79"/>
      <c r="AT129" s="16" t="s">
        <v>140</v>
      </c>
      <c r="AU129" s="16" t="s">
        <v>76</v>
      </c>
    </row>
    <row r="130" s="12" customFormat="1">
      <c r="B130" s="230"/>
      <c r="C130" s="231"/>
      <c r="D130" s="227" t="s">
        <v>142</v>
      </c>
      <c r="E130" s="232" t="s">
        <v>1</v>
      </c>
      <c r="F130" s="233" t="s">
        <v>192</v>
      </c>
      <c r="G130" s="231"/>
      <c r="H130" s="234">
        <v>92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AT130" s="240" t="s">
        <v>142</v>
      </c>
      <c r="AU130" s="240" t="s">
        <v>76</v>
      </c>
      <c r="AV130" s="12" t="s">
        <v>76</v>
      </c>
      <c r="AW130" s="12" t="s">
        <v>30</v>
      </c>
      <c r="AX130" s="12" t="s">
        <v>68</v>
      </c>
      <c r="AY130" s="240" t="s">
        <v>131</v>
      </c>
    </row>
    <row r="131" s="14" customFormat="1">
      <c r="B131" s="252"/>
      <c r="C131" s="253"/>
      <c r="D131" s="227" t="s">
        <v>142</v>
      </c>
      <c r="E131" s="254" t="s">
        <v>1</v>
      </c>
      <c r="F131" s="255" t="s">
        <v>146</v>
      </c>
      <c r="G131" s="253"/>
      <c r="H131" s="256">
        <v>92</v>
      </c>
      <c r="I131" s="257"/>
      <c r="J131" s="253"/>
      <c r="K131" s="253"/>
      <c r="L131" s="258"/>
      <c r="M131" s="259"/>
      <c r="N131" s="260"/>
      <c r="O131" s="260"/>
      <c r="P131" s="260"/>
      <c r="Q131" s="260"/>
      <c r="R131" s="260"/>
      <c r="S131" s="260"/>
      <c r="T131" s="261"/>
      <c r="AT131" s="262" t="s">
        <v>142</v>
      </c>
      <c r="AU131" s="262" t="s">
        <v>76</v>
      </c>
      <c r="AV131" s="14" t="s">
        <v>138</v>
      </c>
      <c r="AW131" s="14" t="s">
        <v>30</v>
      </c>
      <c r="AX131" s="14" t="s">
        <v>31</v>
      </c>
      <c r="AY131" s="262" t="s">
        <v>131</v>
      </c>
    </row>
    <row r="132" s="1" customFormat="1" ht="16.5" customHeight="1">
      <c r="B132" s="37"/>
      <c r="C132" s="216" t="s">
        <v>193</v>
      </c>
      <c r="D132" s="216" t="s">
        <v>133</v>
      </c>
      <c r="E132" s="217" t="s">
        <v>194</v>
      </c>
      <c r="F132" s="218" t="s">
        <v>195</v>
      </c>
      <c r="G132" s="219" t="s">
        <v>156</v>
      </c>
      <c r="H132" s="220">
        <v>43</v>
      </c>
      <c r="I132" s="221"/>
      <c r="J132" s="220">
        <f>ROUND(I132*H132,1)</f>
        <v>0</v>
      </c>
      <c r="K132" s="218" t="s">
        <v>137</v>
      </c>
      <c r="L132" s="42"/>
      <c r="M132" s="222" t="s">
        <v>1</v>
      </c>
      <c r="N132" s="223" t="s">
        <v>39</v>
      </c>
      <c r="O132" s="78"/>
      <c r="P132" s="224">
        <f>O132*H132</f>
        <v>0</v>
      </c>
      <c r="Q132" s="224">
        <v>4.6394000000000003E-05</v>
      </c>
      <c r="R132" s="224">
        <f>Q132*H132</f>
        <v>0.001994942</v>
      </c>
      <c r="S132" s="224">
        <v>0</v>
      </c>
      <c r="T132" s="225">
        <f>S132*H132</f>
        <v>0</v>
      </c>
      <c r="AR132" s="16" t="s">
        <v>138</v>
      </c>
      <c r="AT132" s="16" t="s">
        <v>133</v>
      </c>
      <c r="AU132" s="16" t="s">
        <v>76</v>
      </c>
      <c r="AY132" s="16" t="s">
        <v>131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6" t="s">
        <v>31</v>
      </c>
      <c r="BK132" s="226">
        <f>ROUND(I132*H132,1)</f>
        <v>0</v>
      </c>
      <c r="BL132" s="16" t="s">
        <v>138</v>
      </c>
      <c r="BM132" s="16" t="s">
        <v>196</v>
      </c>
    </row>
    <row r="133" s="1" customFormat="1">
      <c r="B133" s="37"/>
      <c r="C133" s="38"/>
      <c r="D133" s="227" t="s">
        <v>140</v>
      </c>
      <c r="E133" s="38"/>
      <c r="F133" s="228" t="s">
        <v>197</v>
      </c>
      <c r="G133" s="38"/>
      <c r="H133" s="38"/>
      <c r="I133" s="142"/>
      <c r="J133" s="38"/>
      <c r="K133" s="38"/>
      <c r="L133" s="42"/>
      <c r="M133" s="229"/>
      <c r="N133" s="78"/>
      <c r="O133" s="78"/>
      <c r="P133" s="78"/>
      <c r="Q133" s="78"/>
      <c r="R133" s="78"/>
      <c r="S133" s="78"/>
      <c r="T133" s="79"/>
      <c r="AT133" s="16" t="s">
        <v>140</v>
      </c>
      <c r="AU133" s="16" t="s">
        <v>76</v>
      </c>
    </row>
    <row r="134" s="12" customFormat="1">
      <c r="B134" s="230"/>
      <c r="C134" s="231"/>
      <c r="D134" s="227" t="s">
        <v>142</v>
      </c>
      <c r="E134" s="232" t="s">
        <v>1</v>
      </c>
      <c r="F134" s="233" t="s">
        <v>198</v>
      </c>
      <c r="G134" s="231"/>
      <c r="H134" s="234">
        <v>43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142</v>
      </c>
      <c r="AU134" s="240" t="s">
        <v>76</v>
      </c>
      <c r="AV134" s="12" t="s">
        <v>76</v>
      </c>
      <c r="AW134" s="12" t="s">
        <v>30</v>
      </c>
      <c r="AX134" s="12" t="s">
        <v>68</v>
      </c>
      <c r="AY134" s="240" t="s">
        <v>131</v>
      </c>
    </row>
    <row r="135" s="14" customFormat="1">
      <c r="B135" s="252"/>
      <c r="C135" s="253"/>
      <c r="D135" s="227" t="s">
        <v>142</v>
      </c>
      <c r="E135" s="254" t="s">
        <v>1</v>
      </c>
      <c r="F135" s="255" t="s">
        <v>146</v>
      </c>
      <c r="G135" s="253"/>
      <c r="H135" s="256">
        <v>43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AT135" s="262" t="s">
        <v>142</v>
      </c>
      <c r="AU135" s="262" t="s">
        <v>76</v>
      </c>
      <c r="AV135" s="14" t="s">
        <v>138</v>
      </c>
      <c r="AW135" s="14" t="s">
        <v>30</v>
      </c>
      <c r="AX135" s="14" t="s">
        <v>31</v>
      </c>
      <c r="AY135" s="262" t="s">
        <v>131</v>
      </c>
    </row>
    <row r="136" s="1" customFormat="1" ht="16.5" customHeight="1">
      <c r="B136" s="37"/>
      <c r="C136" s="216" t="s">
        <v>199</v>
      </c>
      <c r="D136" s="216" t="s">
        <v>133</v>
      </c>
      <c r="E136" s="217" t="s">
        <v>200</v>
      </c>
      <c r="F136" s="218" t="s">
        <v>201</v>
      </c>
      <c r="G136" s="219" t="s">
        <v>156</v>
      </c>
      <c r="H136" s="220">
        <v>22</v>
      </c>
      <c r="I136" s="221"/>
      <c r="J136" s="220">
        <f>ROUND(I136*H136,1)</f>
        <v>0</v>
      </c>
      <c r="K136" s="218" t="s">
        <v>137</v>
      </c>
      <c r="L136" s="42"/>
      <c r="M136" s="222" t="s">
        <v>1</v>
      </c>
      <c r="N136" s="223" t="s">
        <v>39</v>
      </c>
      <c r="O136" s="78"/>
      <c r="P136" s="224">
        <f>O136*H136</f>
        <v>0</v>
      </c>
      <c r="Q136" s="224">
        <v>9.2788000000000007E-05</v>
      </c>
      <c r="R136" s="224">
        <f>Q136*H136</f>
        <v>0.0020413360000000004</v>
      </c>
      <c r="S136" s="224">
        <v>0</v>
      </c>
      <c r="T136" s="225">
        <f>S136*H136</f>
        <v>0</v>
      </c>
      <c r="AR136" s="16" t="s">
        <v>138</v>
      </c>
      <c r="AT136" s="16" t="s">
        <v>133</v>
      </c>
      <c r="AU136" s="16" t="s">
        <v>76</v>
      </c>
      <c r="AY136" s="16" t="s">
        <v>131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6" t="s">
        <v>31</v>
      </c>
      <c r="BK136" s="226">
        <f>ROUND(I136*H136,1)</f>
        <v>0</v>
      </c>
      <c r="BL136" s="16" t="s">
        <v>138</v>
      </c>
      <c r="BM136" s="16" t="s">
        <v>202</v>
      </c>
    </row>
    <row r="137" s="1" customFormat="1">
      <c r="B137" s="37"/>
      <c r="C137" s="38"/>
      <c r="D137" s="227" t="s">
        <v>140</v>
      </c>
      <c r="E137" s="38"/>
      <c r="F137" s="228" t="s">
        <v>203</v>
      </c>
      <c r="G137" s="38"/>
      <c r="H137" s="38"/>
      <c r="I137" s="142"/>
      <c r="J137" s="38"/>
      <c r="K137" s="38"/>
      <c r="L137" s="42"/>
      <c r="M137" s="229"/>
      <c r="N137" s="78"/>
      <c r="O137" s="78"/>
      <c r="P137" s="78"/>
      <c r="Q137" s="78"/>
      <c r="R137" s="78"/>
      <c r="S137" s="78"/>
      <c r="T137" s="79"/>
      <c r="AT137" s="16" t="s">
        <v>140</v>
      </c>
      <c r="AU137" s="16" t="s">
        <v>76</v>
      </c>
    </row>
    <row r="138" s="12" customFormat="1">
      <c r="B138" s="230"/>
      <c r="C138" s="231"/>
      <c r="D138" s="227" t="s">
        <v>142</v>
      </c>
      <c r="E138" s="232" t="s">
        <v>1</v>
      </c>
      <c r="F138" s="233" t="s">
        <v>204</v>
      </c>
      <c r="G138" s="231"/>
      <c r="H138" s="234">
        <v>22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142</v>
      </c>
      <c r="AU138" s="240" t="s">
        <v>76</v>
      </c>
      <c r="AV138" s="12" t="s">
        <v>76</v>
      </c>
      <c r="AW138" s="12" t="s">
        <v>30</v>
      </c>
      <c r="AX138" s="12" t="s">
        <v>68</v>
      </c>
      <c r="AY138" s="240" t="s">
        <v>131</v>
      </c>
    </row>
    <row r="139" s="14" customFormat="1">
      <c r="B139" s="252"/>
      <c r="C139" s="253"/>
      <c r="D139" s="227" t="s">
        <v>142</v>
      </c>
      <c r="E139" s="254" t="s">
        <v>1</v>
      </c>
      <c r="F139" s="255" t="s">
        <v>146</v>
      </c>
      <c r="G139" s="253"/>
      <c r="H139" s="256">
        <v>22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AT139" s="262" t="s">
        <v>142</v>
      </c>
      <c r="AU139" s="262" t="s">
        <v>76</v>
      </c>
      <c r="AV139" s="14" t="s">
        <v>138</v>
      </c>
      <c r="AW139" s="14" t="s">
        <v>30</v>
      </c>
      <c r="AX139" s="14" t="s">
        <v>31</v>
      </c>
      <c r="AY139" s="262" t="s">
        <v>131</v>
      </c>
    </row>
    <row r="140" s="1" customFormat="1" ht="16.5" customHeight="1">
      <c r="B140" s="37"/>
      <c r="C140" s="216" t="s">
        <v>205</v>
      </c>
      <c r="D140" s="216" t="s">
        <v>133</v>
      </c>
      <c r="E140" s="217" t="s">
        <v>206</v>
      </c>
      <c r="F140" s="218" t="s">
        <v>207</v>
      </c>
      <c r="G140" s="219" t="s">
        <v>156</v>
      </c>
      <c r="H140" s="220">
        <v>7</v>
      </c>
      <c r="I140" s="221"/>
      <c r="J140" s="220">
        <f>ROUND(I140*H140,1)</f>
        <v>0</v>
      </c>
      <c r="K140" s="218" t="s">
        <v>137</v>
      </c>
      <c r="L140" s="42"/>
      <c r="M140" s="222" t="s">
        <v>1</v>
      </c>
      <c r="N140" s="223" t="s">
        <v>39</v>
      </c>
      <c r="O140" s="78"/>
      <c r="P140" s="224">
        <f>O140*H140</f>
        <v>0</v>
      </c>
      <c r="Q140" s="224">
        <v>9.2788000000000007E-05</v>
      </c>
      <c r="R140" s="224">
        <f>Q140*H140</f>
        <v>0.00064951600000000005</v>
      </c>
      <c r="S140" s="224">
        <v>0</v>
      </c>
      <c r="T140" s="225">
        <f>S140*H140</f>
        <v>0</v>
      </c>
      <c r="AR140" s="16" t="s">
        <v>138</v>
      </c>
      <c r="AT140" s="16" t="s">
        <v>133</v>
      </c>
      <c r="AU140" s="16" t="s">
        <v>76</v>
      </c>
      <c r="AY140" s="16" t="s">
        <v>131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6" t="s">
        <v>31</v>
      </c>
      <c r="BK140" s="226">
        <f>ROUND(I140*H140,1)</f>
        <v>0</v>
      </c>
      <c r="BL140" s="16" t="s">
        <v>138</v>
      </c>
      <c r="BM140" s="16" t="s">
        <v>208</v>
      </c>
    </row>
    <row r="141" s="1" customFormat="1">
      <c r="B141" s="37"/>
      <c r="C141" s="38"/>
      <c r="D141" s="227" t="s">
        <v>140</v>
      </c>
      <c r="E141" s="38"/>
      <c r="F141" s="228" t="s">
        <v>209</v>
      </c>
      <c r="G141" s="38"/>
      <c r="H141" s="38"/>
      <c r="I141" s="142"/>
      <c r="J141" s="38"/>
      <c r="K141" s="38"/>
      <c r="L141" s="42"/>
      <c r="M141" s="229"/>
      <c r="N141" s="78"/>
      <c r="O141" s="78"/>
      <c r="P141" s="78"/>
      <c r="Q141" s="78"/>
      <c r="R141" s="78"/>
      <c r="S141" s="78"/>
      <c r="T141" s="79"/>
      <c r="AT141" s="16" t="s">
        <v>140</v>
      </c>
      <c r="AU141" s="16" t="s">
        <v>76</v>
      </c>
    </row>
    <row r="142" s="12" customFormat="1">
      <c r="B142" s="230"/>
      <c r="C142" s="231"/>
      <c r="D142" s="227" t="s">
        <v>142</v>
      </c>
      <c r="E142" s="232" t="s">
        <v>1</v>
      </c>
      <c r="F142" s="233" t="s">
        <v>177</v>
      </c>
      <c r="G142" s="231"/>
      <c r="H142" s="234">
        <v>7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142</v>
      </c>
      <c r="AU142" s="240" t="s">
        <v>76</v>
      </c>
      <c r="AV142" s="12" t="s">
        <v>76</v>
      </c>
      <c r="AW142" s="12" t="s">
        <v>30</v>
      </c>
      <c r="AX142" s="12" t="s">
        <v>68</v>
      </c>
      <c r="AY142" s="240" t="s">
        <v>131</v>
      </c>
    </row>
    <row r="143" s="14" customFormat="1">
      <c r="B143" s="252"/>
      <c r="C143" s="253"/>
      <c r="D143" s="227" t="s">
        <v>142</v>
      </c>
      <c r="E143" s="254" t="s">
        <v>1</v>
      </c>
      <c r="F143" s="255" t="s">
        <v>146</v>
      </c>
      <c r="G143" s="253"/>
      <c r="H143" s="256">
        <v>7</v>
      </c>
      <c r="I143" s="257"/>
      <c r="J143" s="253"/>
      <c r="K143" s="253"/>
      <c r="L143" s="258"/>
      <c r="M143" s="259"/>
      <c r="N143" s="260"/>
      <c r="O143" s="260"/>
      <c r="P143" s="260"/>
      <c r="Q143" s="260"/>
      <c r="R143" s="260"/>
      <c r="S143" s="260"/>
      <c r="T143" s="261"/>
      <c r="AT143" s="262" t="s">
        <v>142</v>
      </c>
      <c r="AU143" s="262" t="s">
        <v>76</v>
      </c>
      <c r="AV143" s="14" t="s">
        <v>138</v>
      </c>
      <c r="AW143" s="14" t="s">
        <v>30</v>
      </c>
      <c r="AX143" s="14" t="s">
        <v>31</v>
      </c>
      <c r="AY143" s="262" t="s">
        <v>131</v>
      </c>
    </row>
    <row r="144" s="1" customFormat="1" ht="16.5" customHeight="1">
      <c r="B144" s="37"/>
      <c r="C144" s="216" t="s">
        <v>210</v>
      </c>
      <c r="D144" s="216" t="s">
        <v>133</v>
      </c>
      <c r="E144" s="217" t="s">
        <v>211</v>
      </c>
      <c r="F144" s="218" t="s">
        <v>212</v>
      </c>
      <c r="G144" s="219" t="s">
        <v>156</v>
      </c>
      <c r="H144" s="220">
        <v>2</v>
      </c>
      <c r="I144" s="221"/>
      <c r="J144" s="220">
        <f>ROUND(I144*H144,1)</f>
        <v>0</v>
      </c>
      <c r="K144" s="218" t="s">
        <v>137</v>
      </c>
      <c r="L144" s="42"/>
      <c r="M144" s="222" t="s">
        <v>1</v>
      </c>
      <c r="N144" s="223" t="s">
        <v>39</v>
      </c>
      <c r="O144" s="78"/>
      <c r="P144" s="224">
        <f>O144*H144</f>
        <v>0</v>
      </c>
      <c r="Q144" s="224">
        <v>9.2788000000000007E-05</v>
      </c>
      <c r="R144" s="224">
        <f>Q144*H144</f>
        <v>0.00018557600000000001</v>
      </c>
      <c r="S144" s="224">
        <v>0</v>
      </c>
      <c r="T144" s="225">
        <f>S144*H144</f>
        <v>0</v>
      </c>
      <c r="AR144" s="16" t="s">
        <v>138</v>
      </c>
      <c r="AT144" s="16" t="s">
        <v>133</v>
      </c>
      <c r="AU144" s="16" t="s">
        <v>76</v>
      </c>
      <c r="AY144" s="16" t="s">
        <v>131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6" t="s">
        <v>31</v>
      </c>
      <c r="BK144" s="226">
        <f>ROUND(I144*H144,1)</f>
        <v>0</v>
      </c>
      <c r="BL144" s="16" t="s">
        <v>138</v>
      </c>
      <c r="BM144" s="16" t="s">
        <v>213</v>
      </c>
    </row>
    <row r="145" s="1" customFormat="1">
      <c r="B145" s="37"/>
      <c r="C145" s="38"/>
      <c r="D145" s="227" t="s">
        <v>140</v>
      </c>
      <c r="E145" s="38"/>
      <c r="F145" s="228" t="s">
        <v>214</v>
      </c>
      <c r="G145" s="38"/>
      <c r="H145" s="38"/>
      <c r="I145" s="142"/>
      <c r="J145" s="38"/>
      <c r="K145" s="38"/>
      <c r="L145" s="42"/>
      <c r="M145" s="229"/>
      <c r="N145" s="78"/>
      <c r="O145" s="78"/>
      <c r="P145" s="78"/>
      <c r="Q145" s="78"/>
      <c r="R145" s="78"/>
      <c r="S145" s="78"/>
      <c r="T145" s="79"/>
      <c r="AT145" s="16" t="s">
        <v>140</v>
      </c>
      <c r="AU145" s="16" t="s">
        <v>76</v>
      </c>
    </row>
    <row r="146" s="12" customFormat="1">
      <c r="B146" s="230"/>
      <c r="C146" s="231"/>
      <c r="D146" s="227" t="s">
        <v>142</v>
      </c>
      <c r="E146" s="232" t="s">
        <v>1</v>
      </c>
      <c r="F146" s="233" t="s">
        <v>76</v>
      </c>
      <c r="G146" s="231"/>
      <c r="H146" s="234">
        <v>2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AT146" s="240" t="s">
        <v>142</v>
      </c>
      <c r="AU146" s="240" t="s">
        <v>76</v>
      </c>
      <c r="AV146" s="12" t="s">
        <v>76</v>
      </c>
      <c r="AW146" s="12" t="s">
        <v>30</v>
      </c>
      <c r="AX146" s="12" t="s">
        <v>68</v>
      </c>
      <c r="AY146" s="240" t="s">
        <v>131</v>
      </c>
    </row>
    <row r="147" s="14" customFormat="1">
      <c r="B147" s="252"/>
      <c r="C147" s="253"/>
      <c r="D147" s="227" t="s">
        <v>142</v>
      </c>
      <c r="E147" s="254" t="s">
        <v>1</v>
      </c>
      <c r="F147" s="255" t="s">
        <v>146</v>
      </c>
      <c r="G147" s="253"/>
      <c r="H147" s="256">
        <v>2</v>
      </c>
      <c r="I147" s="257"/>
      <c r="J147" s="253"/>
      <c r="K147" s="253"/>
      <c r="L147" s="258"/>
      <c r="M147" s="259"/>
      <c r="N147" s="260"/>
      <c r="O147" s="260"/>
      <c r="P147" s="260"/>
      <c r="Q147" s="260"/>
      <c r="R147" s="260"/>
      <c r="S147" s="260"/>
      <c r="T147" s="261"/>
      <c r="AT147" s="262" t="s">
        <v>142</v>
      </c>
      <c r="AU147" s="262" t="s">
        <v>76</v>
      </c>
      <c r="AV147" s="14" t="s">
        <v>138</v>
      </c>
      <c r="AW147" s="14" t="s">
        <v>30</v>
      </c>
      <c r="AX147" s="14" t="s">
        <v>31</v>
      </c>
      <c r="AY147" s="262" t="s">
        <v>131</v>
      </c>
    </row>
    <row r="148" s="1" customFormat="1" ht="16.5" customHeight="1">
      <c r="B148" s="37"/>
      <c r="C148" s="216" t="s">
        <v>215</v>
      </c>
      <c r="D148" s="216" t="s">
        <v>133</v>
      </c>
      <c r="E148" s="217" t="s">
        <v>216</v>
      </c>
      <c r="F148" s="218" t="s">
        <v>217</v>
      </c>
      <c r="G148" s="219" t="s">
        <v>149</v>
      </c>
      <c r="H148" s="220">
        <v>61000</v>
      </c>
      <c r="I148" s="221"/>
      <c r="J148" s="220">
        <f>ROUND(I148*H148,1)</f>
        <v>0</v>
      </c>
      <c r="K148" s="218" t="s">
        <v>137</v>
      </c>
      <c r="L148" s="42"/>
      <c r="M148" s="222" t="s">
        <v>1</v>
      </c>
      <c r="N148" s="223" t="s">
        <v>39</v>
      </c>
      <c r="O148" s="7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AR148" s="16" t="s">
        <v>138</v>
      </c>
      <c r="AT148" s="16" t="s">
        <v>133</v>
      </c>
      <c r="AU148" s="16" t="s">
        <v>76</v>
      </c>
      <c r="AY148" s="16" t="s">
        <v>131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6" t="s">
        <v>31</v>
      </c>
      <c r="BK148" s="226">
        <f>ROUND(I148*H148,1)</f>
        <v>0</v>
      </c>
      <c r="BL148" s="16" t="s">
        <v>138</v>
      </c>
      <c r="BM148" s="16" t="s">
        <v>218</v>
      </c>
    </row>
    <row r="149" s="1" customFormat="1">
      <c r="B149" s="37"/>
      <c r="C149" s="38"/>
      <c r="D149" s="227" t="s">
        <v>140</v>
      </c>
      <c r="E149" s="38"/>
      <c r="F149" s="228" t="s">
        <v>219</v>
      </c>
      <c r="G149" s="38"/>
      <c r="H149" s="38"/>
      <c r="I149" s="142"/>
      <c r="J149" s="38"/>
      <c r="K149" s="38"/>
      <c r="L149" s="42"/>
      <c r="M149" s="229"/>
      <c r="N149" s="78"/>
      <c r="O149" s="78"/>
      <c r="P149" s="78"/>
      <c r="Q149" s="78"/>
      <c r="R149" s="78"/>
      <c r="S149" s="78"/>
      <c r="T149" s="79"/>
      <c r="AT149" s="16" t="s">
        <v>140</v>
      </c>
      <c r="AU149" s="16" t="s">
        <v>76</v>
      </c>
    </row>
    <row r="150" s="12" customFormat="1">
      <c r="B150" s="230"/>
      <c r="C150" s="231"/>
      <c r="D150" s="227" t="s">
        <v>142</v>
      </c>
      <c r="E150" s="232" t="s">
        <v>1</v>
      </c>
      <c r="F150" s="233" t="s">
        <v>220</v>
      </c>
      <c r="G150" s="231"/>
      <c r="H150" s="234">
        <v>61000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AT150" s="240" t="s">
        <v>142</v>
      </c>
      <c r="AU150" s="240" t="s">
        <v>76</v>
      </c>
      <c r="AV150" s="12" t="s">
        <v>76</v>
      </c>
      <c r="AW150" s="12" t="s">
        <v>30</v>
      </c>
      <c r="AX150" s="12" t="s">
        <v>68</v>
      </c>
      <c r="AY150" s="240" t="s">
        <v>131</v>
      </c>
    </row>
    <row r="151" s="13" customFormat="1">
      <c r="B151" s="241"/>
      <c r="C151" s="242"/>
      <c r="D151" s="227" t="s">
        <v>142</v>
      </c>
      <c r="E151" s="243" t="s">
        <v>1</v>
      </c>
      <c r="F151" s="244" t="s">
        <v>221</v>
      </c>
      <c r="G151" s="242"/>
      <c r="H151" s="245">
        <v>61000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AT151" s="251" t="s">
        <v>142</v>
      </c>
      <c r="AU151" s="251" t="s">
        <v>76</v>
      </c>
      <c r="AV151" s="13" t="s">
        <v>145</v>
      </c>
      <c r="AW151" s="13" t="s">
        <v>30</v>
      </c>
      <c r="AX151" s="13" t="s">
        <v>68</v>
      </c>
      <c r="AY151" s="251" t="s">
        <v>131</v>
      </c>
    </row>
    <row r="152" s="14" customFormat="1">
      <c r="B152" s="252"/>
      <c r="C152" s="253"/>
      <c r="D152" s="227" t="s">
        <v>142</v>
      </c>
      <c r="E152" s="254" t="s">
        <v>1</v>
      </c>
      <c r="F152" s="255" t="s">
        <v>146</v>
      </c>
      <c r="G152" s="253"/>
      <c r="H152" s="256">
        <v>61000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AT152" s="262" t="s">
        <v>142</v>
      </c>
      <c r="AU152" s="262" t="s">
        <v>76</v>
      </c>
      <c r="AV152" s="14" t="s">
        <v>138</v>
      </c>
      <c r="AW152" s="14" t="s">
        <v>30</v>
      </c>
      <c r="AX152" s="14" t="s">
        <v>31</v>
      </c>
      <c r="AY152" s="262" t="s">
        <v>131</v>
      </c>
    </row>
    <row r="153" s="1" customFormat="1" ht="22.5" customHeight="1">
      <c r="B153" s="37"/>
      <c r="C153" s="216" t="s">
        <v>9</v>
      </c>
      <c r="D153" s="216" t="s">
        <v>133</v>
      </c>
      <c r="E153" s="217" t="s">
        <v>222</v>
      </c>
      <c r="F153" s="218" t="s">
        <v>223</v>
      </c>
      <c r="G153" s="219" t="s">
        <v>224</v>
      </c>
      <c r="H153" s="220">
        <v>1</v>
      </c>
      <c r="I153" s="221"/>
      <c r="J153" s="220">
        <f>ROUND(I153*H153,1)</f>
        <v>0</v>
      </c>
      <c r="K153" s="218" t="s">
        <v>1</v>
      </c>
      <c r="L153" s="42"/>
      <c r="M153" s="222" t="s">
        <v>1</v>
      </c>
      <c r="N153" s="223" t="s">
        <v>39</v>
      </c>
      <c r="O153" s="78"/>
      <c r="P153" s="224">
        <f>O153*H153</f>
        <v>0</v>
      </c>
      <c r="Q153" s="224">
        <v>1.0000000000000001E-05</v>
      </c>
      <c r="R153" s="224">
        <f>Q153*H153</f>
        <v>1.0000000000000001E-05</v>
      </c>
      <c r="S153" s="224">
        <v>0</v>
      </c>
      <c r="T153" s="225">
        <f>S153*H153</f>
        <v>0</v>
      </c>
      <c r="AR153" s="16" t="s">
        <v>138</v>
      </c>
      <c r="AT153" s="16" t="s">
        <v>133</v>
      </c>
      <c r="AU153" s="16" t="s">
        <v>76</v>
      </c>
      <c r="AY153" s="16" t="s">
        <v>131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6" t="s">
        <v>31</v>
      </c>
      <c r="BK153" s="226">
        <f>ROUND(I153*H153,1)</f>
        <v>0</v>
      </c>
      <c r="BL153" s="16" t="s">
        <v>138</v>
      </c>
      <c r="BM153" s="16" t="s">
        <v>225</v>
      </c>
    </row>
    <row r="154" s="1" customFormat="1">
      <c r="B154" s="37"/>
      <c r="C154" s="38"/>
      <c r="D154" s="227" t="s">
        <v>140</v>
      </c>
      <c r="E154" s="38"/>
      <c r="F154" s="228" t="s">
        <v>226</v>
      </c>
      <c r="G154" s="38"/>
      <c r="H154" s="38"/>
      <c r="I154" s="142"/>
      <c r="J154" s="38"/>
      <c r="K154" s="38"/>
      <c r="L154" s="42"/>
      <c r="M154" s="229"/>
      <c r="N154" s="78"/>
      <c r="O154" s="78"/>
      <c r="P154" s="78"/>
      <c r="Q154" s="78"/>
      <c r="R154" s="78"/>
      <c r="S154" s="78"/>
      <c r="T154" s="79"/>
      <c r="AT154" s="16" t="s">
        <v>140</v>
      </c>
      <c r="AU154" s="16" t="s">
        <v>76</v>
      </c>
    </row>
    <row r="155" s="1" customFormat="1" ht="16.5" customHeight="1">
      <c r="B155" s="37"/>
      <c r="C155" s="216" t="s">
        <v>227</v>
      </c>
      <c r="D155" s="216" t="s">
        <v>133</v>
      </c>
      <c r="E155" s="217" t="s">
        <v>228</v>
      </c>
      <c r="F155" s="218" t="s">
        <v>229</v>
      </c>
      <c r="G155" s="219" t="s">
        <v>156</v>
      </c>
      <c r="H155" s="220">
        <v>300</v>
      </c>
      <c r="I155" s="221"/>
      <c r="J155" s="220">
        <f>ROUND(I155*H155,1)</f>
        <v>0</v>
      </c>
      <c r="K155" s="218" t="s">
        <v>1</v>
      </c>
      <c r="L155" s="42"/>
      <c r="M155" s="222" t="s">
        <v>1</v>
      </c>
      <c r="N155" s="223" t="s">
        <v>39</v>
      </c>
      <c r="O155" s="7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AR155" s="16" t="s">
        <v>138</v>
      </c>
      <c r="AT155" s="16" t="s">
        <v>133</v>
      </c>
      <c r="AU155" s="16" t="s">
        <v>76</v>
      </c>
      <c r="AY155" s="16" t="s">
        <v>131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6" t="s">
        <v>31</v>
      </c>
      <c r="BK155" s="226">
        <f>ROUND(I155*H155,1)</f>
        <v>0</v>
      </c>
      <c r="BL155" s="16" t="s">
        <v>138</v>
      </c>
      <c r="BM155" s="16" t="s">
        <v>230</v>
      </c>
    </row>
    <row r="156" s="1" customFormat="1">
      <c r="B156" s="37"/>
      <c r="C156" s="38"/>
      <c r="D156" s="227" t="s">
        <v>140</v>
      </c>
      <c r="E156" s="38"/>
      <c r="F156" s="228" t="s">
        <v>231</v>
      </c>
      <c r="G156" s="38"/>
      <c r="H156" s="38"/>
      <c r="I156" s="142"/>
      <c r="J156" s="38"/>
      <c r="K156" s="38"/>
      <c r="L156" s="42"/>
      <c r="M156" s="229"/>
      <c r="N156" s="78"/>
      <c r="O156" s="78"/>
      <c r="P156" s="78"/>
      <c r="Q156" s="78"/>
      <c r="R156" s="78"/>
      <c r="S156" s="78"/>
      <c r="T156" s="79"/>
      <c r="AT156" s="16" t="s">
        <v>140</v>
      </c>
      <c r="AU156" s="16" t="s">
        <v>76</v>
      </c>
    </row>
    <row r="157" s="1" customFormat="1" ht="16.5" customHeight="1">
      <c r="B157" s="37"/>
      <c r="C157" s="216" t="s">
        <v>232</v>
      </c>
      <c r="D157" s="216" t="s">
        <v>133</v>
      </c>
      <c r="E157" s="217" t="s">
        <v>233</v>
      </c>
      <c r="F157" s="218" t="s">
        <v>234</v>
      </c>
      <c r="G157" s="219" t="s">
        <v>224</v>
      </c>
      <c r="H157" s="220">
        <v>1</v>
      </c>
      <c r="I157" s="221"/>
      <c r="J157" s="220">
        <f>ROUND(I157*H157,1)</f>
        <v>0</v>
      </c>
      <c r="K157" s="218" t="s">
        <v>1</v>
      </c>
      <c r="L157" s="42"/>
      <c r="M157" s="222" t="s">
        <v>1</v>
      </c>
      <c r="N157" s="223" t="s">
        <v>39</v>
      </c>
      <c r="O157" s="78"/>
      <c r="P157" s="224">
        <f>O157*H157</f>
        <v>0</v>
      </c>
      <c r="Q157" s="224">
        <v>1.0000000000000001E-05</v>
      </c>
      <c r="R157" s="224">
        <f>Q157*H157</f>
        <v>1.0000000000000001E-05</v>
      </c>
      <c r="S157" s="224">
        <v>0</v>
      </c>
      <c r="T157" s="225">
        <f>S157*H157</f>
        <v>0</v>
      </c>
      <c r="AR157" s="16" t="s">
        <v>138</v>
      </c>
      <c r="AT157" s="16" t="s">
        <v>133</v>
      </c>
      <c r="AU157" s="16" t="s">
        <v>76</v>
      </c>
      <c r="AY157" s="16" t="s">
        <v>131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6" t="s">
        <v>31</v>
      </c>
      <c r="BK157" s="226">
        <f>ROUND(I157*H157,1)</f>
        <v>0</v>
      </c>
      <c r="BL157" s="16" t="s">
        <v>138</v>
      </c>
      <c r="BM157" s="16" t="s">
        <v>235</v>
      </c>
    </row>
    <row r="158" s="1" customFormat="1">
      <c r="B158" s="37"/>
      <c r="C158" s="38"/>
      <c r="D158" s="227" t="s">
        <v>140</v>
      </c>
      <c r="E158" s="38"/>
      <c r="F158" s="228" t="s">
        <v>236</v>
      </c>
      <c r="G158" s="38"/>
      <c r="H158" s="38"/>
      <c r="I158" s="142"/>
      <c r="J158" s="38"/>
      <c r="K158" s="38"/>
      <c r="L158" s="42"/>
      <c r="M158" s="229"/>
      <c r="N158" s="78"/>
      <c r="O158" s="78"/>
      <c r="P158" s="78"/>
      <c r="Q158" s="78"/>
      <c r="R158" s="78"/>
      <c r="S158" s="78"/>
      <c r="T158" s="79"/>
      <c r="AT158" s="16" t="s">
        <v>140</v>
      </c>
      <c r="AU158" s="16" t="s">
        <v>76</v>
      </c>
    </row>
    <row r="159" s="1" customFormat="1" ht="16.5" customHeight="1">
      <c r="B159" s="37"/>
      <c r="C159" s="216" t="s">
        <v>237</v>
      </c>
      <c r="D159" s="216" t="s">
        <v>133</v>
      </c>
      <c r="E159" s="217" t="s">
        <v>238</v>
      </c>
      <c r="F159" s="218" t="s">
        <v>239</v>
      </c>
      <c r="G159" s="219" t="s">
        <v>240</v>
      </c>
      <c r="H159" s="220">
        <v>5610</v>
      </c>
      <c r="I159" s="221"/>
      <c r="J159" s="220">
        <f>ROUND(I159*H159,1)</f>
        <v>0</v>
      </c>
      <c r="K159" s="218" t="s">
        <v>137</v>
      </c>
      <c r="L159" s="42"/>
      <c r="M159" s="222" t="s">
        <v>1</v>
      </c>
      <c r="N159" s="223" t="s">
        <v>39</v>
      </c>
      <c r="O159" s="7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AR159" s="16" t="s">
        <v>138</v>
      </c>
      <c r="AT159" s="16" t="s">
        <v>133</v>
      </c>
      <c r="AU159" s="16" t="s">
        <v>76</v>
      </c>
      <c r="AY159" s="16" t="s">
        <v>131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6" t="s">
        <v>31</v>
      </c>
      <c r="BK159" s="226">
        <f>ROUND(I159*H159,1)</f>
        <v>0</v>
      </c>
      <c r="BL159" s="16" t="s">
        <v>138</v>
      </c>
      <c r="BM159" s="16" t="s">
        <v>241</v>
      </c>
    </row>
    <row r="160" s="1" customFormat="1">
      <c r="B160" s="37"/>
      <c r="C160" s="38"/>
      <c r="D160" s="227" t="s">
        <v>140</v>
      </c>
      <c r="E160" s="38"/>
      <c r="F160" s="228" t="s">
        <v>242</v>
      </c>
      <c r="G160" s="38"/>
      <c r="H160" s="38"/>
      <c r="I160" s="142"/>
      <c r="J160" s="38"/>
      <c r="K160" s="38"/>
      <c r="L160" s="42"/>
      <c r="M160" s="229"/>
      <c r="N160" s="78"/>
      <c r="O160" s="78"/>
      <c r="P160" s="78"/>
      <c r="Q160" s="78"/>
      <c r="R160" s="78"/>
      <c r="S160" s="78"/>
      <c r="T160" s="79"/>
      <c r="AT160" s="16" t="s">
        <v>140</v>
      </c>
      <c r="AU160" s="16" t="s">
        <v>76</v>
      </c>
    </row>
    <row r="161" s="12" customFormat="1">
      <c r="B161" s="230"/>
      <c r="C161" s="231"/>
      <c r="D161" s="227" t="s">
        <v>142</v>
      </c>
      <c r="E161" s="232" t="s">
        <v>1</v>
      </c>
      <c r="F161" s="233" t="s">
        <v>243</v>
      </c>
      <c r="G161" s="231"/>
      <c r="H161" s="234">
        <v>5610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AT161" s="240" t="s">
        <v>142</v>
      </c>
      <c r="AU161" s="240" t="s">
        <v>76</v>
      </c>
      <c r="AV161" s="12" t="s">
        <v>76</v>
      </c>
      <c r="AW161" s="12" t="s">
        <v>30</v>
      </c>
      <c r="AX161" s="12" t="s">
        <v>68</v>
      </c>
      <c r="AY161" s="240" t="s">
        <v>131</v>
      </c>
    </row>
    <row r="162" s="14" customFormat="1">
      <c r="B162" s="252"/>
      <c r="C162" s="253"/>
      <c r="D162" s="227" t="s">
        <v>142</v>
      </c>
      <c r="E162" s="254" t="s">
        <v>1</v>
      </c>
      <c r="F162" s="255" t="s">
        <v>146</v>
      </c>
      <c r="G162" s="253"/>
      <c r="H162" s="256">
        <v>5610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AT162" s="262" t="s">
        <v>142</v>
      </c>
      <c r="AU162" s="262" t="s">
        <v>76</v>
      </c>
      <c r="AV162" s="14" t="s">
        <v>138</v>
      </c>
      <c r="AW162" s="14" t="s">
        <v>30</v>
      </c>
      <c r="AX162" s="14" t="s">
        <v>31</v>
      </c>
      <c r="AY162" s="262" t="s">
        <v>131</v>
      </c>
    </row>
    <row r="163" s="1" customFormat="1" ht="16.5" customHeight="1">
      <c r="B163" s="37"/>
      <c r="C163" s="216" t="s">
        <v>244</v>
      </c>
      <c r="D163" s="216" t="s">
        <v>133</v>
      </c>
      <c r="E163" s="217" t="s">
        <v>245</v>
      </c>
      <c r="F163" s="218" t="s">
        <v>246</v>
      </c>
      <c r="G163" s="219" t="s">
        <v>240</v>
      </c>
      <c r="H163" s="220">
        <v>16830</v>
      </c>
      <c r="I163" s="221"/>
      <c r="J163" s="220">
        <f>ROUND(I163*H163,1)</f>
        <v>0</v>
      </c>
      <c r="K163" s="218" t="s">
        <v>137</v>
      </c>
      <c r="L163" s="42"/>
      <c r="M163" s="222" t="s">
        <v>1</v>
      </c>
      <c r="N163" s="223" t="s">
        <v>39</v>
      </c>
      <c r="O163" s="7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AR163" s="16" t="s">
        <v>138</v>
      </c>
      <c r="AT163" s="16" t="s">
        <v>133</v>
      </c>
      <c r="AU163" s="16" t="s">
        <v>76</v>
      </c>
      <c r="AY163" s="16" t="s">
        <v>131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6" t="s">
        <v>31</v>
      </c>
      <c r="BK163" s="226">
        <f>ROUND(I163*H163,1)</f>
        <v>0</v>
      </c>
      <c r="BL163" s="16" t="s">
        <v>138</v>
      </c>
      <c r="BM163" s="16" t="s">
        <v>247</v>
      </c>
    </row>
    <row r="164" s="1" customFormat="1">
      <c r="B164" s="37"/>
      <c r="C164" s="38"/>
      <c r="D164" s="227" t="s">
        <v>140</v>
      </c>
      <c r="E164" s="38"/>
      <c r="F164" s="228" t="s">
        <v>248</v>
      </c>
      <c r="G164" s="38"/>
      <c r="H164" s="38"/>
      <c r="I164" s="142"/>
      <c r="J164" s="38"/>
      <c r="K164" s="38"/>
      <c r="L164" s="42"/>
      <c r="M164" s="229"/>
      <c r="N164" s="78"/>
      <c r="O164" s="78"/>
      <c r="P164" s="78"/>
      <c r="Q164" s="78"/>
      <c r="R164" s="78"/>
      <c r="S164" s="78"/>
      <c r="T164" s="79"/>
      <c r="AT164" s="16" t="s">
        <v>140</v>
      </c>
      <c r="AU164" s="16" t="s">
        <v>76</v>
      </c>
    </row>
    <row r="165" s="12" customFormat="1">
      <c r="B165" s="230"/>
      <c r="C165" s="231"/>
      <c r="D165" s="227" t="s">
        <v>142</v>
      </c>
      <c r="E165" s="232" t="s">
        <v>1</v>
      </c>
      <c r="F165" s="233" t="s">
        <v>249</v>
      </c>
      <c r="G165" s="231"/>
      <c r="H165" s="234">
        <v>16830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142</v>
      </c>
      <c r="AU165" s="240" t="s">
        <v>76</v>
      </c>
      <c r="AV165" s="12" t="s">
        <v>76</v>
      </c>
      <c r="AW165" s="12" t="s">
        <v>30</v>
      </c>
      <c r="AX165" s="12" t="s">
        <v>68</v>
      </c>
      <c r="AY165" s="240" t="s">
        <v>131</v>
      </c>
    </row>
    <row r="166" s="14" customFormat="1">
      <c r="B166" s="252"/>
      <c r="C166" s="253"/>
      <c r="D166" s="227" t="s">
        <v>142</v>
      </c>
      <c r="E166" s="254" t="s">
        <v>1</v>
      </c>
      <c r="F166" s="255" t="s">
        <v>146</v>
      </c>
      <c r="G166" s="253"/>
      <c r="H166" s="256">
        <v>16830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AT166" s="262" t="s">
        <v>142</v>
      </c>
      <c r="AU166" s="262" t="s">
        <v>76</v>
      </c>
      <c r="AV166" s="14" t="s">
        <v>138</v>
      </c>
      <c r="AW166" s="14" t="s">
        <v>30</v>
      </c>
      <c r="AX166" s="14" t="s">
        <v>31</v>
      </c>
      <c r="AY166" s="262" t="s">
        <v>131</v>
      </c>
    </row>
    <row r="167" s="1" customFormat="1" ht="16.5" customHeight="1">
      <c r="B167" s="37"/>
      <c r="C167" s="216" t="s">
        <v>250</v>
      </c>
      <c r="D167" s="216" t="s">
        <v>133</v>
      </c>
      <c r="E167" s="217" t="s">
        <v>251</v>
      </c>
      <c r="F167" s="218" t="s">
        <v>252</v>
      </c>
      <c r="G167" s="219" t="s">
        <v>240</v>
      </c>
      <c r="H167" s="220">
        <v>33660</v>
      </c>
      <c r="I167" s="221"/>
      <c r="J167" s="220">
        <f>ROUND(I167*H167,1)</f>
        <v>0</v>
      </c>
      <c r="K167" s="218" t="s">
        <v>137</v>
      </c>
      <c r="L167" s="42"/>
      <c r="M167" s="222" t="s">
        <v>1</v>
      </c>
      <c r="N167" s="223" t="s">
        <v>39</v>
      </c>
      <c r="O167" s="78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AR167" s="16" t="s">
        <v>138</v>
      </c>
      <c r="AT167" s="16" t="s">
        <v>133</v>
      </c>
      <c r="AU167" s="16" t="s">
        <v>76</v>
      </c>
      <c r="AY167" s="16" t="s">
        <v>131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6" t="s">
        <v>31</v>
      </c>
      <c r="BK167" s="226">
        <f>ROUND(I167*H167,1)</f>
        <v>0</v>
      </c>
      <c r="BL167" s="16" t="s">
        <v>138</v>
      </c>
      <c r="BM167" s="16" t="s">
        <v>253</v>
      </c>
    </row>
    <row r="168" s="1" customFormat="1">
      <c r="B168" s="37"/>
      <c r="C168" s="38"/>
      <c r="D168" s="227" t="s">
        <v>140</v>
      </c>
      <c r="E168" s="38"/>
      <c r="F168" s="228" t="s">
        <v>254</v>
      </c>
      <c r="G168" s="38"/>
      <c r="H168" s="38"/>
      <c r="I168" s="142"/>
      <c r="J168" s="38"/>
      <c r="K168" s="38"/>
      <c r="L168" s="42"/>
      <c r="M168" s="229"/>
      <c r="N168" s="78"/>
      <c r="O168" s="78"/>
      <c r="P168" s="78"/>
      <c r="Q168" s="78"/>
      <c r="R168" s="78"/>
      <c r="S168" s="78"/>
      <c r="T168" s="79"/>
      <c r="AT168" s="16" t="s">
        <v>140</v>
      </c>
      <c r="AU168" s="16" t="s">
        <v>76</v>
      </c>
    </row>
    <row r="169" s="12" customFormat="1">
      <c r="B169" s="230"/>
      <c r="C169" s="231"/>
      <c r="D169" s="227" t="s">
        <v>142</v>
      </c>
      <c r="E169" s="232" t="s">
        <v>1</v>
      </c>
      <c r="F169" s="233" t="s">
        <v>255</v>
      </c>
      <c r="G169" s="231"/>
      <c r="H169" s="234">
        <v>33660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142</v>
      </c>
      <c r="AU169" s="240" t="s">
        <v>76</v>
      </c>
      <c r="AV169" s="12" t="s">
        <v>76</v>
      </c>
      <c r="AW169" s="12" t="s">
        <v>30</v>
      </c>
      <c r="AX169" s="12" t="s">
        <v>68</v>
      </c>
      <c r="AY169" s="240" t="s">
        <v>131</v>
      </c>
    </row>
    <row r="170" s="14" customFormat="1">
      <c r="B170" s="252"/>
      <c r="C170" s="253"/>
      <c r="D170" s="227" t="s">
        <v>142</v>
      </c>
      <c r="E170" s="254" t="s">
        <v>1</v>
      </c>
      <c r="F170" s="255" t="s">
        <v>146</v>
      </c>
      <c r="G170" s="253"/>
      <c r="H170" s="256">
        <v>33660</v>
      </c>
      <c r="I170" s="257"/>
      <c r="J170" s="253"/>
      <c r="K170" s="253"/>
      <c r="L170" s="258"/>
      <c r="M170" s="259"/>
      <c r="N170" s="260"/>
      <c r="O170" s="260"/>
      <c r="P170" s="260"/>
      <c r="Q170" s="260"/>
      <c r="R170" s="260"/>
      <c r="S170" s="260"/>
      <c r="T170" s="261"/>
      <c r="AT170" s="262" t="s">
        <v>142</v>
      </c>
      <c r="AU170" s="262" t="s">
        <v>76</v>
      </c>
      <c r="AV170" s="14" t="s">
        <v>138</v>
      </c>
      <c r="AW170" s="14" t="s">
        <v>30</v>
      </c>
      <c r="AX170" s="14" t="s">
        <v>31</v>
      </c>
      <c r="AY170" s="262" t="s">
        <v>131</v>
      </c>
    </row>
    <row r="171" s="1" customFormat="1" ht="16.5" customHeight="1">
      <c r="B171" s="37"/>
      <c r="C171" s="216" t="s">
        <v>7</v>
      </c>
      <c r="D171" s="216" t="s">
        <v>133</v>
      </c>
      <c r="E171" s="217" t="s">
        <v>256</v>
      </c>
      <c r="F171" s="218" t="s">
        <v>257</v>
      </c>
      <c r="G171" s="219" t="s">
        <v>240</v>
      </c>
      <c r="H171" s="220">
        <v>7800</v>
      </c>
      <c r="I171" s="221"/>
      <c r="J171" s="220">
        <f>ROUND(I171*H171,1)</f>
        <v>0</v>
      </c>
      <c r="K171" s="218" t="s">
        <v>137</v>
      </c>
      <c r="L171" s="42"/>
      <c r="M171" s="222" t="s">
        <v>1</v>
      </c>
      <c r="N171" s="223" t="s">
        <v>39</v>
      </c>
      <c r="O171" s="7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AR171" s="16" t="s">
        <v>138</v>
      </c>
      <c r="AT171" s="16" t="s">
        <v>133</v>
      </c>
      <c r="AU171" s="16" t="s">
        <v>76</v>
      </c>
      <c r="AY171" s="16" t="s">
        <v>131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6" t="s">
        <v>31</v>
      </c>
      <c r="BK171" s="226">
        <f>ROUND(I171*H171,1)</f>
        <v>0</v>
      </c>
      <c r="BL171" s="16" t="s">
        <v>138</v>
      </c>
      <c r="BM171" s="16" t="s">
        <v>258</v>
      </c>
    </row>
    <row r="172" s="1" customFormat="1">
      <c r="B172" s="37"/>
      <c r="C172" s="38"/>
      <c r="D172" s="227" t="s">
        <v>140</v>
      </c>
      <c r="E172" s="38"/>
      <c r="F172" s="228" t="s">
        <v>259</v>
      </c>
      <c r="G172" s="38"/>
      <c r="H172" s="38"/>
      <c r="I172" s="142"/>
      <c r="J172" s="38"/>
      <c r="K172" s="38"/>
      <c r="L172" s="42"/>
      <c r="M172" s="229"/>
      <c r="N172" s="78"/>
      <c r="O172" s="78"/>
      <c r="P172" s="78"/>
      <c r="Q172" s="78"/>
      <c r="R172" s="78"/>
      <c r="S172" s="78"/>
      <c r="T172" s="79"/>
      <c r="AT172" s="16" t="s">
        <v>140</v>
      </c>
      <c r="AU172" s="16" t="s">
        <v>76</v>
      </c>
    </row>
    <row r="173" s="12" customFormat="1">
      <c r="B173" s="230"/>
      <c r="C173" s="231"/>
      <c r="D173" s="227" t="s">
        <v>142</v>
      </c>
      <c r="E173" s="232" t="s">
        <v>1</v>
      </c>
      <c r="F173" s="233" t="s">
        <v>260</v>
      </c>
      <c r="G173" s="231"/>
      <c r="H173" s="234">
        <v>7800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142</v>
      </c>
      <c r="AU173" s="240" t="s">
        <v>76</v>
      </c>
      <c r="AV173" s="12" t="s">
        <v>76</v>
      </c>
      <c r="AW173" s="12" t="s">
        <v>30</v>
      </c>
      <c r="AX173" s="12" t="s">
        <v>68</v>
      </c>
      <c r="AY173" s="240" t="s">
        <v>131</v>
      </c>
    </row>
    <row r="174" s="13" customFormat="1">
      <c r="B174" s="241"/>
      <c r="C174" s="242"/>
      <c r="D174" s="227" t="s">
        <v>142</v>
      </c>
      <c r="E174" s="243" t="s">
        <v>1</v>
      </c>
      <c r="F174" s="244" t="s">
        <v>261</v>
      </c>
      <c r="G174" s="242"/>
      <c r="H174" s="245">
        <v>7800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AT174" s="251" t="s">
        <v>142</v>
      </c>
      <c r="AU174" s="251" t="s">
        <v>76</v>
      </c>
      <c r="AV174" s="13" t="s">
        <v>145</v>
      </c>
      <c r="AW174" s="13" t="s">
        <v>30</v>
      </c>
      <c r="AX174" s="13" t="s">
        <v>68</v>
      </c>
      <c r="AY174" s="251" t="s">
        <v>131</v>
      </c>
    </row>
    <row r="175" s="14" customFormat="1">
      <c r="B175" s="252"/>
      <c r="C175" s="253"/>
      <c r="D175" s="227" t="s">
        <v>142</v>
      </c>
      <c r="E175" s="254" t="s">
        <v>1</v>
      </c>
      <c r="F175" s="255" t="s">
        <v>146</v>
      </c>
      <c r="G175" s="253"/>
      <c r="H175" s="256">
        <v>7800</v>
      </c>
      <c r="I175" s="257"/>
      <c r="J175" s="253"/>
      <c r="K175" s="253"/>
      <c r="L175" s="258"/>
      <c r="M175" s="259"/>
      <c r="N175" s="260"/>
      <c r="O175" s="260"/>
      <c r="P175" s="260"/>
      <c r="Q175" s="260"/>
      <c r="R175" s="260"/>
      <c r="S175" s="260"/>
      <c r="T175" s="261"/>
      <c r="AT175" s="262" t="s">
        <v>142</v>
      </c>
      <c r="AU175" s="262" t="s">
        <v>76</v>
      </c>
      <c r="AV175" s="14" t="s">
        <v>138</v>
      </c>
      <c r="AW175" s="14" t="s">
        <v>30</v>
      </c>
      <c r="AX175" s="14" t="s">
        <v>31</v>
      </c>
      <c r="AY175" s="262" t="s">
        <v>131</v>
      </c>
    </row>
    <row r="176" s="1" customFormat="1" ht="16.5" customHeight="1">
      <c r="B176" s="37"/>
      <c r="C176" s="216" t="s">
        <v>204</v>
      </c>
      <c r="D176" s="216" t="s">
        <v>133</v>
      </c>
      <c r="E176" s="217" t="s">
        <v>262</v>
      </c>
      <c r="F176" s="218" t="s">
        <v>263</v>
      </c>
      <c r="G176" s="219" t="s">
        <v>240</v>
      </c>
      <c r="H176" s="220">
        <v>28050</v>
      </c>
      <c r="I176" s="221"/>
      <c r="J176" s="220">
        <f>ROUND(I176*H176,1)</f>
        <v>0</v>
      </c>
      <c r="K176" s="218" t="s">
        <v>137</v>
      </c>
      <c r="L176" s="42"/>
      <c r="M176" s="222" t="s">
        <v>1</v>
      </c>
      <c r="N176" s="223" t="s">
        <v>39</v>
      </c>
      <c r="O176" s="7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AR176" s="16" t="s">
        <v>138</v>
      </c>
      <c r="AT176" s="16" t="s">
        <v>133</v>
      </c>
      <c r="AU176" s="16" t="s">
        <v>76</v>
      </c>
      <c r="AY176" s="16" t="s">
        <v>131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6" t="s">
        <v>31</v>
      </c>
      <c r="BK176" s="226">
        <f>ROUND(I176*H176,1)</f>
        <v>0</v>
      </c>
      <c r="BL176" s="16" t="s">
        <v>138</v>
      </c>
      <c r="BM176" s="16" t="s">
        <v>264</v>
      </c>
    </row>
    <row r="177" s="1" customFormat="1">
      <c r="B177" s="37"/>
      <c r="C177" s="38"/>
      <c r="D177" s="227" t="s">
        <v>140</v>
      </c>
      <c r="E177" s="38"/>
      <c r="F177" s="228" t="s">
        <v>265</v>
      </c>
      <c r="G177" s="38"/>
      <c r="H177" s="38"/>
      <c r="I177" s="142"/>
      <c r="J177" s="38"/>
      <c r="K177" s="38"/>
      <c r="L177" s="42"/>
      <c r="M177" s="229"/>
      <c r="N177" s="78"/>
      <c r="O177" s="78"/>
      <c r="P177" s="78"/>
      <c r="Q177" s="78"/>
      <c r="R177" s="78"/>
      <c r="S177" s="78"/>
      <c r="T177" s="79"/>
      <c r="AT177" s="16" t="s">
        <v>140</v>
      </c>
      <c r="AU177" s="16" t="s">
        <v>76</v>
      </c>
    </row>
    <row r="178" s="12" customFormat="1">
      <c r="B178" s="230"/>
      <c r="C178" s="231"/>
      <c r="D178" s="227" t="s">
        <v>142</v>
      </c>
      <c r="E178" s="232" t="s">
        <v>1</v>
      </c>
      <c r="F178" s="233" t="s">
        <v>266</v>
      </c>
      <c r="G178" s="231"/>
      <c r="H178" s="234">
        <v>28050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142</v>
      </c>
      <c r="AU178" s="240" t="s">
        <v>76</v>
      </c>
      <c r="AV178" s="12" t="s">
        <v>76</v>
      </c>
      <c r="AW178" s="12" t="s">
        <v>30</v>
      </c>
      <c r="AX178" s="12" t="s">
        <v>68</v>
      </c>
      <c r="AY178" s="240" t="s">
        <v>131</v>
      </c>
    </row>
    <row r="179" s="14" customFormat="1">
      <c r="B179" s="252"/>
      <c r="C179" s="253"/>
      <c r="D179" s="227" t="s">
        <v>142</v>
      </c>
      <c r="E179" s="254" t="s">
        <v>1</v>
      </c>
      <c r="F179" s="255" t="s">
        <v>146</v>
      </c>
      <c r="G179" s="253"/>
      <c r="H179" s="256">
        <v>28050</v>
      </c>
      <c r="I179" s="257"/>
      <c r="J179" s="253"/>
      <c r="K179" s="253"/>
      <c r="L179" s="258"/>
      <c r="M179" s="259"/>
      <c r="N179" s="260"/>
      <c r="O179" s="260"/>
      <c r="P179" s="260"/>
      <c r="Q179" s="260"/>
      <c r="R179" s="260"/>
      <c r="S179" s="260"/>
      <c r="T179" s="261"/>
      <c r="AT179" s="262" t="s">
        <v>142</v>
      </c>
      <c r="AU179" s="262" t="s">
        <v>76</v>
      </c>
      <c r="AV179" s="14" t="s">
        <v>138</v>
      </c>
      <c r="AW179" s="14" t="s">
        <v>30</v>
      </c>
      <c r="AX179" s="14" t="s">
        <v>31</v>
      </c>
      <c r="AY179" s="262" t="s">
        <v>131</v>
      </c>
    </row>
    <row r="180" s="1" customFormat="1" ht="16.5" customHeight="1">
      <c r="B180" s="37"/>
      <c r="C180" s="216" t="s">
        <v>267</v>
      </c>
      <c r="D180" s="216" t="s">
        <v>133</v>
      </c>
      <c r="E180" s="217" t="s">
        <v>268</v>
      </c>
      <c r="F180" s="218" t="s">
        <v>269</v>
      </c>
      <c r="G180" s="219" t="s">
        <v>240</v>
      </c>
      <c r="H180" s="220">
        <v>28050</v>
      </c>
      <c r="I180" s="221"/>
      <c r="J180" s="220">
        <f>ROUND(I180*H180,1)</f>
        <v>0</v>
      </c>
      <c r="K180" s="218" t="s">
        <v>137</v>
      </c>
      <c r="L180" s="42"/>
      <c r="M180" s="222" t="s">
        <v>1</v>
      </c>
      <c r="N180" s="223" t="s">
        <v>39</v>
      </c>
      <c r="O180" s="78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AR180" s="16" t="s">
        <v>138</v>
      </c>
      <c r="AT180" s="16" t="s">
        <v>133</v>
      </c>
      <c r="AU180" s="16" t="s">
        <v>76</v>
      </c>
      <c r="AY180" s="16" t="s">
        <v>131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6" t="s">
        <v>31</v>
      </c>
      <c r="BK180" s="226">
        <f>ROUND(I180*H180,1)</f>
        <v>0</v>
      </c>
      <c r="BL180" s="16" t="s">
        <v>138</v>
      </c>
      <c r="BM180" s="16" t="s">
        <v>270</v>
      </c>
    </row>
    <row r="181" s="1" customFormat="1">
      <c r="B181" s="37"/>
      <c r="C181" s="38"/>
      <c r="D181" s="227" t="s">
        <v>140</v>
      </c>
      <c r="E181" s="38"/>
      <c r="F181" s="228" t="s">
        <v>271</v>
      </c>
      <c r="G181" s="38"/>
      <c r="H181" s="38"/>
      <c r="I181" s="142"/>
      <c r="J181" s="38"/>
      <c r="K181" s="38"/>
      <c r="L181" s="42"/>
      <c r="M181" s="229"/>
      <c r="N181" s="78"/>
      <c r="O181" s="78"/>
      <c r="P181" s="78"/>
      <c r="Q181" s="78"/>
      <c r="R181" s="78"/>
      <c r="S181" s="78"/>
      <c r="T181" s="79"/>
      <c r="AT181" s="16" t="s">
        <v>140</v>
      </c>
      <c r="AU181" s="16" t="s">
        <v>76</v>
      </c>
    </row>
    <row r="182" s="12" customFormat="1">
      <c r="B182" s="230"/>
      <c r="C182" s="231"/>
      <c r="D182" s="227" t="s">
        <v>142</v>
      </c>
      <c r="E182" s="232" t="s">
        <v>1</v>
      </c>
      <c r="F182" s="233" t="s">
        <v>266</v>
      </c>
      <c r="G182" s="231"/>
      <c r="H182" s="234">
        <v>28050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AT182" s="240" t="s">
        <v>142</v>
      </c>
      <c r="AU182" s="240" t="s">
        <v>76</v>
      </c>
      <c r="AV182" s="12" t="s">
        <v>76</v>
      </c>
      <c r="AW182" s="12" t="s">
        <v>30</v>
      </c>
      <c r="AX182" s="12" t="s">
        <v>68</v>
      </c>
      <c r="AY182" s="240" t="s">
        <v>131</v>
      </c>
    </row>
    <row r="183" s="14" customFormat="1">
      <c r="B183" s="252"/>
      <c r="C183" s="253"/>
      <c r="D183" s="227" t="s">
        <v>142</v>
      </c>
      <c r="E183" s="254" t="s">
        <v>1</v>
      </c>
      <c r="F183" s="255" t="s">
        <v>146</v>
      </c>
      <c r="G183" s="253"/>
      <c r="H183" s="256">
        <v>28050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AT183" s="262" t="s">
        <v>142</v>
      </c>
      <c r="AU183" s="262" t="s">
        <v>76</v>
      </c>
      <c r="AV183" s="14" t="s">
        <v>138</v>
      </c>
      <c r="AW183" s="14" t="s">
        <v>30</v>
      </c>
      <c r="AX183" s="14" t="s">
        <v>31</v>
      </c>
      <c r="AY183" s="262" t="s">
        <v>131</v>
      </c>
    </row>
    <row r="184" s="1" customFormat="1" ht="16.5" customHeight="1">
      <c r="B184" s="37"/>
      <c r="C184" s="216" t="s">
        <v>272</v>
      </c>
      <c r="D184" s="216" t="s">
        <v>133</v>
      </c>
      <c r="E184" s="217" t="s">
        <v>273</v>
      </c>
      <c r="F184" s="218" t="s">
        <v>274</v>
      </c>
      <c r="G184" s="219" t="s">
        <v>240</v>
      </c>
      <c r="H184" s="220">
        <v>28050</v>
      </c>
      <c r="I184" s="221"/>
      <c r="J184" s="220">
        <f>ROUND(I184*H184,1)</f>
        <v>0</v>
      </c>
      <c r="K184" s="218" t="s">
        <v>137</v>
      </c>
      <c r="L184" s="42"/>
      <c r="M184" s="222" t="s">
        <v>1</v>
      </c>
      <c r="N184" s="223" t="s">
        <v>39</v>
      </c>
      <c r="O184" s="7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AR184" s="16" t="s">
        <v>138</v>
      </c>
      <c r="AT184" s="16" t="s">
        <v>133</v>
      </c>
      <c r="AU184" s="16" t="s">
        <v>76</v>
      </c>
      <c r="AY184" s="16" t="s">
        <v>131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6" t="s">
        <v>31</v>
      </c>
      <c r="BK184" s="226">
        <f>ROUND(I184*H184,1)</f>
        <v>0</v>
      </c>
      <c r="BL184" s="16" t="s">
        <v>138</v>
      </c>
      <c r="BM184" s="16" t="s">
        <v>275</v>
      </c>
    </row>
    <row r="185" s="1" customFormat="1">
      <c r="B185" s="37"/>
      <c r="C185" s="38"/>
      <c r="D185" s="227" t="s">
        <v>140</v>
      </c>
      <c r="E185" s="38"/>
      <c r="F185" s="228" t="s">
        <v>276</v>
      </c>
      <c r="G185" s="38"/>
      <c r="H185" s="38"/>
      <c r="I185" s="142"/>
      <c r="J185" s="38"/>
      <c r="K185" s="38"/>
      <c r="L185" s="42"/>
      <c r="M185" s="229"/>
      <c r="N185" s="78"/>
      <c r="O185" s="78"/>
      <c r="P185" s="78"/>
      <c r="Q185" s="78"/>
      <c r="R185" s="78"/>
      <c r="S185" s="78"/>
      <c r="T185" s="79"/>
      <c r="AT185" s="16" t="s">
        <v>140</v>
      </c>
      <c r="AU185" s="16" t="s">
        <v>76</v>
      </c>
    </row>
    <row r="186" s="12" customFormat="1">
      <c r="B186" s="230"/>
      <c r="C186" s="231"/>
      <c r="D186" s="227" t="s">
        <v>142</v>
      </c>
      <c r="E186" s="232" t="s">
        <v>1</v>
      </c>
      <c r="F186" s="233" t="s">
        <v>266</v>
      </c>
      <c r="G186" s="231"/>
      <c r="H186" s="234">
        <v>28050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AT186" s="240" t="s">
        <v>142</v>
      </c>
      <c r="AU186" s="240" t="s">
        <v>76</v>
      </c>
      <c r="AV186" s="12" t="s">
        <v>76</v>
      </c>
      <c r="AW186" s="12" t="s">
        <v>30</v>
      </c>
      <c r="AX186" s="12" t="s">
        <v>68</v>
      </c>
      <c r="AY186" s="240" t="s">
        <v>131</v>
      </c>
    </row>
    <row r="187" s="13" customFormat="1">
      <c r="B187" s="241"/>
      <c r="C187" s="242"/>
      <c r="D187" s="227" t="s">
        <v>142</v>
      </c>
      <c r="E187" s="243" t="s">
        <v>1</v>
      </c>
      <c r="F187" s="244" t="s">
        <v>277</v>
      </c>
      <c r="G187" s="242"/>
      <c r="H187" s="245">
        <v>28050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AT187" s="251" t="s">
        <v>142</v>
      </c>
      <c r="AU187" s="251" t="s">
        <v>76</v>
      </c>
      <c r="AV187" s="13" t="s">
        <v>145</v>
      </c>
      <c r="AW187" s="13" t="s">
        <v>30</v>
      </c>
      <c r="AX187" s="13" t="s">
        <v>68</v>
      </c>
      <c r="AY187" s="251" t="s">
        <v>131</v>
      </c>
    </row>
    <row r="188" s="14" customFormat="1">
      <c r="B188" s="252"/>
      <c r="C188" s="253"/>
      <c r="D188" s="227" t="s">
        <v>142</v>
      </c>
      <c r="E188" s="254" t="s">
        <v>1</v>
      </c>
      <c r="F188" s="255" t="s">
        <v>146</v>
      </c>
      <c r="G188" s="253"/>
      <c r="H188" s="256">
        <v>28050</v>
      </c>
      <c r="I188" s="257"/>
      <c r="J188" s="253"/>
      <c r="K188" s="253"/>
      <c r="L188" s="258"/>
      <c r="M188" s="259"/>
      <c r="N188" s="260"/>
      <c r="O188" s="260"/>
      <c r="P188" s="260"/>
      <c r="Q188" s="260"/>
      <c r="R188" s="260"/>
      <c r="S188" s="260"/>
      <c r="T188" s="261"/>
      <c r="AT188" s="262" t="s">
        <v>142</v>
      </c>
      <c r="AU188" s="262" t="s">
        <v>76</v>
      </c>
      <c r="AV188" s="14" t="s">
        <v>138</v>
      </c>
      <c r="AW188" s="14" t="s">
        <v>30</v>
      </c>
      <c r="AX188" s="14" t="s">
        <v>31</v>
      </c>
      <c r="AY188" s="262" t="s">
        <v>131</v>
      </c>
    </row>
    <row r="189" s="1" customFormat="1" ht="16.5" customHeight="1">
      <c r="B189" s="37"/>
      <c r="C189" s="216" t="s">
        <v>278</v>
      </c>
      <c r="D189" s="216" t="s">
        <v>133</v>
      </c>
      <c r="E189" s="217" t="s">
        <v>279</v>
      </c>
      <c r="F189" s="218" t="s">
        <v>280</v>
      </c>
      <c r="G189" s="219" t="s">
        <v>240</v>
      </c>
      <c r="H189" s="220">
        <v>56100</v>
      </c>
      <c r="I189" s="221"/>
      <c r="J189" s="220">
        <f>ROUND(I189*H189,1)</f>
        <v>0</v>
      </c>
      <c r="K189" s="218" t="s">
        <v>137</v>
      </c>
      <c r="L189" s="42"/>
      <c r="M189" s="222" t="s">
        <v>1</v>
      </c>
      <c r="N189" s="223" t="s">
        <v>39</v>
      </c>
      <c r="O189" s="7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AR189" s="16" t="s">
        <v>138</v>
      </c>
      <c r="AT189" s="16" t="s">
        <v>133</v>
      </c>
      <c r="AU189" s="16" t="s">
        <v>76</v>
      </c>
      <c r="AY189" s="16" t="s">
        <v>131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6" t="s">
        <v>31</v>
      </c>
      <c r="BK189" s="226">
        <f>ROUND(I189*H189,1)</f>
        <v>0</v>
      </c>
      <c r="BL189" s="16" t="s">
        <v>138</v>
      </c>
      <c r="BM189" s="16" t="s">
        <v>281</v>
      </c>
    </row>
    <row r="190" s="1" customFormat="1">
      <c r="B190" s="37"/>
      <c r="C190" s="38"/>
      <c r="D190" s="227" t="s">
        <v>140</v>
      </c>
      <c r="E190" s="38"/>
      <c r="F190" s="228" t="s">
        <v>282</v>
      </c>
      <c r="G190" s="38"/>
      <c r="H190" s="38"/>
      <c r="I190" s="142"/>
      <c r="J190" s="38"/>
      <c r="K190" s="38"/>
      <c r="L190" s="42"/>
      <c r="M190" s="229"/>
      <c r="N190" s="78"/>
      <c r="O190" s="78"/>
      <c r="P190" s="78"/>
      <c r="Q190" s="78"/>
      <c r="R190" s="78"/>
      <c r="S190" s="78"/>
      <c r="T190" s="79"/>
      <c r="AT190" s="16" t="s">
        <v>140</v>
      </c>
      <c r="AU190" s="16" t="s">
        <v>76</v>
      </c>
    </row>
    <row r="191" s="12" customFormat="1">
      <c r="B191" s="230"/>
      <c r="C191" s="231"/>
      <c r="D191" s="227" t="s">
        <v>142</v>
      </c>
      <c r="E191" s="232" t="s">
        <v>1</v>
      </c>
      <c r="F191" s="233" t="s">
        <v>283</v>
      </c>
      <c r="G191" s="231"/>
      <c r="H191" s="234">
        <v>56100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AT191" s="240" t="s">
        <v>142</v>
      </c>
      <c r="AU191" s="240" t="s">
        <v>76</v>
      </c>
      <c r="AV191" s="12" t="s">
        <v>76</v>
      </c>
      <c r="AW191" s="12" t="s">
        <v>30</v>
      </c>
      <c r="AX191" s="12" t="s">
        <v>68</v>
      </c>
      <c r="AY191" s="240" t="s">
        <v>131</v>
      </c>
    </row>
    <row r="192" s="13" customFormat="1">
      <c r="B192" s="241"/>
      <c r="C192" s="242"/>
      <c r="D192" s="227" t="s">
        <v>142</v>
      </c>
      <c r="E192" s="243" t="s">
        <v>1</v>
      </c>
      <c r="F192" s="244" t="s">
        <v>284</v>
      </c>
      <c r="G192" s="242"/>
      <c r="H192" s="245">
        <v>56100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AT192" s="251" t="s">
        <v>142</v>
      </c>
      <c r="AU192" s="251" t="s">
        <v>76</v>
      </c>
      <c r="AV192" s="13" t="s">
        <v>145</v>
      </c>
      <c r="AW192" s="13" t="s">
        <v>30</v>
      </c>
      <c r="AX192" s="13" t="s">
        <v>68</v>
      </c>
      <c r="AY192" s="251" t="s">
        <v>131</v>
      </c>
    </row>
    <row r="193" s="14" customFormat="1">
      <c r="B193" s="252"/>
      <c r="C193" s="253"/>
      <c r="D193" s="227" t="s">
        <v>142</v>
      </c>
      <c r="E193" s="254" t="s">
        <v>1</v>
      </c>
      <c r="F193" s="255" t="s">
        <v>146</v>
      </c>
      <c r="G193" s="253"/>
      <c r="H193" s="256">
        <v>56100</v>
      </c>
      <c r="I193" s="257"/>
      <c r="J193" s="253"/>
      <c r="K193" s="253"/>
      <c r="L193" s="258"/>
      <c r="M193" s="259"/>
      <c r="N193" s="260"/>
      <c r="O193" s="260"/>
      <c r="P193" s="260"/>
      <c r="Q193" s="260"/>
      <c r="R193" s="260"/>
      <c r="S193" s="260"/>
      <c r="T193" s="261"/>
      <c r="AT193" s="262" t="s">
        <v>142</v>
      </c>
      <c r="AU193" s="262" t="s">
        <v>76</v>
      </c>
      <c r="AV193" s="14" t="s">
        <v>138</v>
      </c>
      <c r="AW193" s="14" t="s">
        <v>30</v>
      </c>
      <c r="AX193" s="14" t="s">
        <v>31</v>
      </c>
      <c r="AY193" s="262" t="s">
        <v>131</v>
      </c>
    </row>
    <row r="194" s="1" customFormat="1" ht="16.5" customHeight="1">
      <c r="B194" s="37"/>
      <c r="C194" s="216" t="s">
        <v>285</v>
      </c>
      <c r="D194" s="216" t="s">
        <v>133</v>
      </c>
      <c r="E194" s="217" t="s">
        <v>286</v>
      </c>
      <c r="F194" s="218" t="s">
        <v>287</v>
      </c>
      <c r="G194" s="219" t="s">
        <v>149</v>
      </c>
      <c r="H194" s="220">
        <v>17250</v>
      </c>
      <c r="I194" s="221"/>
      <c r="J194" s="220">
        <f>ROUND(I194*H194,1)</f>
        <v>0</v>
      </c>
      <c r="K194" s="218" t="s">
        <v>137</v>
      </c>
      <c r="L194" s="42"/>
      <c r="M194" s="222" t="s">
        <v>1</v>
      </c>
      <c r="N194" s="223" t="s">
        <v>39</v>
      </c>
      <c r="O194" s="78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AR194" s="16" t="s">
        <v>138</v>
      </c>
      <c r="AT194" s="16" t="s">
        <v>133</v>
      </c>
      <c r="AU194" s="16" t="s">
        <v>76</v>
      </c>
      <c r="AY194" s="16" t="s">
        <v>131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6" t="s">
        <v>31</v>
      </c>
      <c r="BK194" s="226">
        <f>ROUND(I194*H194,1)</f>
        <v>0</v>
      </c>
      <c r="BL194" s="16" t="s">
        <v>138</v>
      </c>
      <c r="BM194" s="16" t="s">
        <v>288</v>
      </c>
    </row>
    <row r="195" s="1" customFormat="1">
      <c r="B195" s="37"/>
      <c r="C195" s="38"/>
      <c r="D195" s="227" t="s">
        <v>140</v>
      </c>
      <c r="E195" s="38"/>
      <c r="F195" s="228" t="s">
        <v>289</v>
      </c>
      <c r="G195" s="38"/>
      <c r="H195" s="38"/>
      <c r="I195" s="142"/>
      <c r="J195" s="38"/>
      <c r="K195" s="38"/>
      <c r="L195" s="42"/>
      <c r="M195" s="229"/>
      <c r="N195" s="78"/>
      <c r="O195" s="78"/>
      <c r="P195" s="78"/>
      <c r="Q195" s="78"/>
      <c r="R195" s="78"/>
      <c r="S195" s="78"/>
      <c r="T195" s="79"/>
      <c r="AT195" s="16" t="s">
        <v>140</v>
      </c>
      <c r="AU195" s="16" t="s">
        <v>76</v>
      </c>
    </row>
    <row r="196" s="12" customFormat="1">
      <c r="B196" s="230"/>
      <c r="C196" s="231"/>
      <c r="D196" s="227" t="s">
        <v>142</v>
      </c>
      <c r="E196" s="232" t="s">
        <v>1</v>
      </c>
      <c r="F196" s="233" t="s">
        <v>290</v>
      </c>
      <c r="G196" s="231"/>
      <c r="H196" s="234">
        <v>17250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AT196" s="240" t="s">
        <v>142</v>
      </c>
      <c r="AU196" s="240" t="s">
        <v>76</v>
      </c>
      <c r="AV196" s="12" t="s">
        <v>76</v>
      </c>
      <c r="AW196" s="12" t="s">
        <v>30</v>
      </c>
      <c r="AX196" s="12" t="s">
        <v>68</v>
      </c>
      <c r="AY196" s="240" t="s">
        <v>131</v>
      </c>
    </row>
    <row r="197" s="14" customFormat="1">
      <c r="B197" s="252"/>
      <c r="C197" s="253"/>
      <c r="D197" s="227" t="s">
        <v>142</v>
      </c>
      <c r="E197" s="254" t="s">
        <v>1</v>
      </c>
      <c r="F197" s="255" t="s">
        <v>146</v>
      </c>
      <c r="G197" s="253"/>
      <c r="H197" s="256">
        <v>17250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AT197" s="262" t="s">
        <v>142</v>
      </c>
      <c r="AU197" s="262" t="s">
        <v>76</v>
      </c>
      <c r="AV197" s="14" t="s">
        <v>138</v>
      </c>
      <c r="AW197" s="14" t="s">
        <v>30</v>
      </c>
      <c r="AX197" s="14" t="s">
        <v>31</v>
      </c>
      <c r="AY197" s="262" t="s">
        <v>131</v>
      </c>
    </row>
    <row r="198" s="1" customFormat="1" ht="16.5" customHeight="1">
      <c r="B198" s="37"/>
      <c r="C198" s="216" t="s">
        <v>291</v>
      </c>
      <c r="D198" s="216" t="s">
        <v>133</v>
      </c>
      <c r="E198" s="217" t="s">
        <v>292</v>
      </c>
      <c r="F198" s="218" t="s">
        <v>293</v>
      </c>
      <c r="G198" s="219" t="s">
        <v>156</v>
      </c>
      <c r="H198" s="220">
        <v>3</v>
      </c>
      <c r="I198" s="221"/>
      <c r="J198" s="220">
        <f>ROUND(I198*H198,1)</f>
        <v>0</v>
      </c>
      <c r="K198" s="218" t="s">
        <v>1</v>
      </c>
      <c r="L198" s="42"/>
      <c r="M198" s="222" t="s">
        <v>1</v>
      </c>
      <c r="N198" s="223" t="s">
        <v>39</v>
      </c>
      <c r="O198" s="78"/>
      <c r="P198" s="224">
        <f>O198*H198</f>
        <v>0</v>
      </c>
      <c r="Q198" s="224">
        <v>1.0000000000000001E-05</v>
      </c>
      <c r="R198" s="224">
        <f>Q198*H198</f>
        <v>3.0000000000000004E-05</v>
      </c>
      <c r="S198" s="224">
        <v>0</v>
      </c>
      <c r="T198" s="225">
        <f>S198*H198</f>
        <v>0</v>
      </c>
      <c r="AR198" s="16" t="s">
        <v>138</v>
      </c>
      <c r="AT198" s="16" t="s">
        <v>133</v>
      </c>
      <c r="AU198" s="16" t="s">
        <v>76</v>
      </c>
      <c r="AY198" s="16" t="s">
        <v>131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6" t="s">
        <v>31</v>
      </c>
      <c r="BK198" s="226">
        <f>ROUND(I198*H198,1)</f>
        <v>0</v>
      </c>
      <c r="BL198" s="16" t="s">
        <v>138</v>
      </c>
      <c r="BM198" s="16" t="s">
        <v>294</v>
      </c>
    </row>
    <row r="199" s="1" customFormat="1">
      <c r="B199" s="37"/>
      <c r="C199" s="38"/>
      <c r="D199" s="227" t="s">
        <v>140</v>
      </c>
      <c r="E199" s="38"/>
      <c r="F199" s="228" t="s">
        <v>295</v>
      </c>
      <c r="G199" s="38"/>
      <c r="H199" s="38"/>
      <c r="I199" s="142"/>
      <c r="J199" s="38"/>
      <c r="K199" s="38"/>
      <c r="L199" s="42"/>
      <c r="M199" s="229"/>
      <c r="N199" s="78"/>
      <c r="O199" s="78"/>
      <c r="P199" s="78"/>
      <c r="Q199" s="78"/>
      <c r="R199" s="78"/>
      <c r="S199" s="78"/>
      <c r="T199" s="79"/>
      <c r="AT199" s="16" t="s">
        <v>140</v>
      </c>
      <c r="AU199" s="16" t="s">
        <v>76</v>
      </c>
    </row>
    <row r="200" s="1" customFormat="1" ht="16.5" customHeight="1">
      <c r="B200" s="37"/>
      <c r="C200" s="216" t="s">
        <v>296</v>
      </c>
      <c r="D200" s="216" t="s">
        <v>133</v>
      </c>
      <c r="E200" s="217" t="s">
        <v>297</v>
      </c>
      <c r="F200" s="218" t="s">
        <v>298</v>
      </c>
      <c r="G200" s="219" t="s">
        <v>224</v>
      </c>
      <c r="H200" s="220">
        <v>1</v>
      </c>
      <c r="I200" s="221"/>
      <c r="J200" s="220">
        <f>ROUND(I200*H200,1)</f>
        <v>0</v>
      </c>
      <c r="K200" s="218" t="s">
        <v>1</v>
      </c>
      <c r="L200" s="42"/>
      <c r="M200" s="222" t="s">
        <v>1</v>
      </c>
      <c r="N200" s="223" t="s">
        <v>39</v>
      </c>
      <c r="O200" s="78"/>
      <c r="P200" s="224">
        <f>O200*H200</f>
        <v>0</v>
      </c>
      <c r="Q200" s="224">
        <v>1.0000000000000001E-05</v>
      </c>
      <c r="R200" s="224">
        <f>Q200*H200</f>
        <v>1.0000000000000001E-05</v>
      </c>
      <c r="S200" s="224">
        <v>0</v>
      </c>
      <c r="T200" s="225">
        <f>S200*H200</f>
        <v>0</v>
      </c>
      <c r="AR200" s="16" t="s">
        <v>138</v>
      </c>
      <c r="AT200" s="16" t="s">
        <v>133</v>
      </c>
      <c r="AU200" s="16" t="s">
        <v>76</v>
      </c>
      <c r="AY200" s="16" t="s">
        <v>131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6" t="s">
        <v>31</v>
      </c>
      <c r="BK200" s="226">
        <f>ROUND(I200*H200,1)</f>
        <v>0</v>
      </c>
      <c r="BL200" s="16" t="s">
        <v>138</v>
      </c>
      <c r="BM200" s="16" t="s">
        <v>299</v>
      </c>
    </row>
    <row r="201" s="1" customFormat="1">
      <c r="B201" s="37"/>
      <c r="C201" s="38"/>
      <c r="D201" s="227" t="s">
        <v>140</v>
      </c>
      <c r="E201" s="38"/>
      <c r="F201" s="228" t="s">
        <v>300</v>
      </c>
      <c r="G201" s="38"/>
      <c r="H201" s="38"/>
      <c r="I201" s="142"/>
      <c r="J201" s="38"/>
      <c r="K201" s="38"/>
      <c r="L201" s="42"/>
      <c r="M201" s="229"/>
      <c r="N201" s="78"/>
      <c r="O201" s="78"/>
      <c r="P201" s="78"/>
      <c r="Q201" s="78"/>
      <c r="R201" s="78"/>
      <c r="S201" s="78"/>
      <c r="T201" s="79"/>
      <c r="AT201" s="16" t="s">
        <v>140</v>
      </c>
      <c r="AU201" s="16" t="s">
        <v>76</v>
      </c>
    </row>
    <row r="202" s="1" customFormat="1" ht="22.5" customHeight="1">
      <c r="B202" s="37"/>
      <c r="C202" s="216" t="s">
        <v>301</v>
      </c>
      <c r="D202" s="216" t="s">
        <v>133</v>
      </c>
      <c r="E202" s="217" t="s">
        <v>302</v>
      </c>
      <c r="F202" s="218" t="s">
        <v>303</v>
      </c>
      <c r="G202" s="219" t="s">
        <v>224</v>
      </c>
      <c r="H202" s="220">
        <v>1</v>
      </c>
      <c r="I202" s="221"/>
      <c r="J202" s="220">
        <f>ROUND(I202*H202,1)</f>
        <v>0</v>
      </c>
      <c r="K202" s="218" t="s">
        <v>1</v>
      </c>
      <c r="L202" s="42"/>
      <c r="M202" s="222" t="s">
        <v>1</v>
      </c>
      <c r="N202" s="223" t="s">
        <v>39</v>
      </c>
      <c r="O202" s="78"/>
      <c r="P202" s="224">
        <f>O202*H202</f>
        <v>0</v>
      </c>
      <c r="Q202" s="224">
        <v>1.0000000000000001E-05</v>
      </c>
      <c r="R202" s="224">
        <f>Q202*H202</f>
        <v>1.0000000000000001E-05</v>
      </c>
      <c r="S202" s="224">
        <v>0</v>
      </c>
      <c r="T202" s="225">
        <f>S202*H202</f>
        <v>0</v>
      </c>
      <c r="AR202" s="16" t="s">
        <v>138</v>
      </c>
      <c r="AT202" s="16" t="s">
        <v>133</v>
      </c>
      <c r="AU202" s="16" t="s">
        <v>76</v>
      </c>
      <c r="AY202" s="16" t="s">
        <v>131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6" t="s">
        <v>31</v>
      </c>
      <c r="BK202" s="226">
        <f>ROUND(I202*H202,1)</f>
        <v>0</v>
      </c>
      <c r="BL202" s="16" t="s">
        <v>138</v>
      </c>
      <c r="BM202" s="16" t="s">
        <v>304</v>
      </c>
    </row>
    <row r="203" s="1" customFormat="1">
      <c r="B203" s="37"/>
      <c r="C203" s="38"/>
      <c r="D203" s="227" t="s">
        <v>140</v>
      </c>
      <c r="E203" s="38"/>
      <c r="F203" s="228" t="s">
        <v>305</v>
      </c>
      <c r="G203" s="38"/>
      <c r="H203" s="38"/>
      <c r="I203" s="142"/>
      <c r="J203" s="38"/>
      <c r="K203" s="38"/>
      <c r="L203" s="42"/>
      <c r="M203" s="229"/>
      <c r="N203" s="78"/>
      <c r="O203" s="78"/>
      <c r="P203" s="78"/>
      <c r="Q203" s="78"/>
      <c r="R203" s="78"/>
      <c r="S203" s="78"/>
      <c r="T203" s="79"/>
      <c r="AT203" s="16" t="s">
        <v>140</v>
      </c>
      <c r="AU203" s="16" t="s">
        <v>76</v>
      </c>
    </row>
    <row r="204" s="1" customFormat="1" ht="16.5" customHeight="1">
      <c r="B204" s="37"/>
      <c r="C204" s="216" t="s">
        <v>306</v>
      </c>
      <c r="D204" s="216" t="s">
        <v>133</v>
      </c>
      <c r="E204" s="217" t="s">
        <v>307</v>
      </c>
      <c r="F204" s="218" t="s">
        <v>308</v>
      </c>
      <c r="G204" s="219" t="s">
        <v>224</v>
      </c>
      <c r="H204" s="220">
        <v>1</v>
      </c>
      <c r="I204" s="221"/>
      <c r="J204" s="220">
        <f>ROUND(I204*H204,1)</f>
        <v>0</v>
      </c>
      <c r="K204" s="218" t="s">
        <v>1</v>
      </c>
      <c r="L204" s="42"/>
      <c r="M204" s="222" t="s">
        <v>1</v>
      </c>
      <c r="N204" s="223" t="s">
        <v>39</v>
      </c>
      <c r="O204" s="78"/>
      <c r="P204" s="224">
        <f>O204*H204</f>
        <v>0</v>
      </c>
      <c r="Q204" s="224">
        <v>1.0000000000000001E-05</v>
      </c>
      <c r="R204" s="224">
        <f>Q204*H204</f>
        <v>1.0000000000000001E-05</v>
      </c>
      <c r="S204" s="224">
        <v>0</v>
      </c>
      <c r="T204" s="225">
        <f>S204*H204</f>
        <v>0</v>
      </c>
      <c r="AR204" s="16" t="s">
        <v>138</v>
      </c>
      <c r="AT204" s="16" t="s">
        <v>133</v>
      </c>
      <c r="AU204" s="16" t="s">
        <v>76</v>
      </c>
      <c r="AY204" s="16" t="s">
        <v>131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6" t="s">
        <v>31</v>
      </c>
      <c r="BK204" s="226">
        <f>ROUND(I204*H204,1)</f>
        <v>0</v>
      </c>
      <c r="BL204" s="16" t="s">
        <v>138</v>
      </c>
      <c r="BM204" s="16" t="s">
        <v>309</v>
      </c>
    </row>
    <row r="205" s="1" customFormat="1">
      <c r="B205" s="37"/>
      <c r="C205" s="38"/>
      <c r="D205" s="227" t="s">
        <v>140</v>
      </c>
      <c r="E205" s="38"/>
      <c r="F205" s="228" t="s">
        <v>310</v>
      </c>
      <c r="G205" s="38"/>
      <c r="H205" s="38"/>
      <c r="I205" s="142"/>
      <c r="J205" s="38"/>
      <c r="K205" s="38"/>
      <c r="L205" s="42"/>
      <c r="M205" s="229"/>
      <c r="N205" s="78"/>
      <c r="O205" s="78"/>
      <c r="P205" s="78"/>
      <c r="Q205" s="78"/>
      <c r="R205" s="78"/>
      <c r="S205" s="78"/>
      <c r="T205" s="79"/>
      <c r="AT205" s="16" t="s">
        <v>140</v>
      </c>
      <c r="AU205" s="16" t="s">
        <v>76</v>
      </c>
    </row>
    <row r="206" s="1" customFormat="1" ht="16.5" customHeight="1">
      <c r="B206" s="37"/>
      <c r="C206" s="216" t="s">
        <v>311</v>
      </c>
      <c r="D206" s="216" t="s">
        <v>133</v>
      </c>
      <c r="E206" s="217" t="s">
        <v>312</v>
      </c>
      <c r="F206" s="218" t="s">
        <v>313</v>
      </c>
      <c r="G206" s="219" t="s">
        <v>156</v>
      </c>
      <c r="H206" s="220">
        <v>2</v>
      </c>
      <c r="I206" s="221"/>
      <c r="J206" s="220">
        <f>ROUND(I206*H206,1)</f>
        <v>0</v>
      </c>
      <c r="K206" s="218" t="s">
        <v>1</v>
      </c>
      <c r="L206" s="42"/>
      <c r="M206" s="222" t="s">
        <v>1</v>
      </c>
      <c r="N206" s="223" t="s">
        <v>39</v>
      </c>
      <c r="O206" s="78"/>
      <c r="P206" s="224">
        <f>O206*H206</f>
        <v>0</v>
      </c>
      <c r="Q206" s="224">
        <v>1.0000000000000001E-05</v>
      </c>
      <c r="R206" s="224">
        <f>Q206*H206</f>
        <v>2.0000000000000002E-05</v>
      </c>
      <c r="S206" s="224">
        <v>0</v>
      </c>
      <c r="T206" s="225">
        <f>S206*H206</f>
        <v>0</v>
      </c>
      <c r="AR206" s="16" t="s">
        <v>138</v>
      </c>
      <c r="AT206" s="16" t="s">
        <v>133</v>
      </c>
      <c r="AU206" s="16" t="s">
        <v>76</v>
      </c>
      <c r="AY206" s="16" t="s">
        <v>131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6" t="s">
        <v>31</v>
      </c>
      <c r="BK206" s="226">
        <f>ROUND(I206*H206,1)</f>
        <v>0</v>
      </c>
      <c r="BL206" s="16" t="s">
        <v>138</v>
      </c>
      <c r="BM206" s="16" t="s">
        <v>314</v>
      </c>
    </row>
    <row r="207" s="1" customFormat="1">
      <c r="B207" s="37"/>
      <c r="C207" s="38"/>
      <c r="D207" s="227" t="s">
        <v>140</v>
      </c>
      <c r="E207" s="38"/>
      <c r="F207" s="228" t="s">
        <v>315</v>
      </c>
      <c r="G207" s="38"/>
      <c r="H207" s="38"/>
      <c r="I207" s="142"/>
      <c r="J207" s="38"/>
      <c r="K207" s="38"/>
      <c r="L207" s="42"/>
      <c r="M207" s="229"/>
      <c r="N207" s="78"/>
      <c r="O207" s="78"/>
      <c r="P207" s="78"/>
      <c r="Q207" s="78"/>
      <c r="R207" s="78"/>
      <c r="S207" s="78"/>
      <c r="T207" s="79"/>
      <c r="AT207" s="16" t="s">
        <v>140</v>
      </c>
      <c r="AU207" s="16" t="s">
        <v>76</v>
      </c>
    </row>
    <row r="208" s="1" customFormat="1" ht="16.5" customHeight="1">
      <c r="B208" s="37"/>
      <c r="C208" s="216" t="s">
        <v>316</v>
      </c>
      <c r="D208" s="216" t="s">
        <v>133</v>
      </c>
      <c r="E208" s="217" t="s">
        <v>317</v>
      </c>
      <c r="F208" s="218" t="s">
        <v>318</v>
      </c>
      <c r="G208" s="219" t="s">
        <v>224</v>
      </c>
      <c r="H208" s="220">
        <v>1</v>
      </c>
      <c r="I208" s="221"/>
      <c r="J208" s="220">
        <f>ROUND(I208*H208,1)</f>
        <v>0</v>
      </c>
      <c r="K208" s="218" t="s">
        <v>1</v>
      </c>
      <c r="L208" s="42"/>
      <c r="M208" s="222" t="s">
        <v>1</v>
      </c>
      <c r="N208" s="223" t="s">
        <v>39</v>
      </c>
      <c r="O208" s="78"/>
      <c r="P208" s="224">
        <f>O208*H208</f>
        <v>0</v>
      </c>
      <c r="Q208" s="224">
        <v>1.0000000000000001E-05</v>
      </c>
      <c r="R208" s="224">
        <f>Q208*H208</f>
        <v>1.0000000000000001E-05</v>
      </c>
      <c r="S208" s="224">
        <v>0</v>
      </c>
      <c r="T208" s="225">
        <f>S208*H208</f>
        <v>0</v>
      </c>
      <c r="AR208" s="16" t="s">
        <v>138</v>
      </c>
      <c r="AT208" s="16" t="s">
        <v>133</v>
      </c>
      <c r="AU208" s="16" t="s">
        <v>76</v>
      </c>
      <c r="AY208" s="16" t="s">
        <v>131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6" t="s">
        <v>31</v>
      </c>
      <c r="BK208" s="226">
        <f>ROUND(I208*H208,1)</f>
        <v>0</v>
      </c>
      <c r="BL208" s="16" t="s">
        <v>138</v>
      </c>
      <c r="BM208" s="16" t="s">
        <v>319</v>
      </c>
    </row>
    <row r="209" s="1" customFormat="1">
      <c r="B209" s="37"/>
      <c r="C209" s="38"/>
      <c r="D209" s="227" t="s">
        <v>140</v>
      </c>
      <c r="E209" s="38"/>
      <c r="F209" s="228" t="s">
        <v>320</v>
      </c>
      <c r="G209" s="38"/>
      <c r="H209" s="38"/>
      <c r="I209" s="142"/>
      <c r="J209" s="38"/>
      <c r="K209" s="38"/>
      <c r="L209" s="42"/>
      <c r="M209" s="229"/>
      <c r="N209" s="78"/>
      <c r="O209" s="78"/>
      <c r="P209" s="78"/>
      <c r="Q209" s="78"/>
      <c r="R209" s="78"/>
      <c r="S209" s="78"/>
      <c r="T209" s="79"/>
      <c r="AT209" s="16" t="s">
        <v>140</v>
      </c>
      <c r="AU209" s="16" t="s">
        <v>76</v>
      </c>
    </row>
    <row r="210" s="1" customFormat="1" ht="16.5" customHeight="1">
      <c r="B210" s="37"/>
      <c r="C210" s="216" t="s">
        <v>321</v>
      </c>
      <c r="D210" s="216" t="s">
        <v>133</v>
      </c>
      <c r="E210" s="217" t="s">
        <v>322</v>
      </c>
      <c r="F210" s="218" t="s">
        <v>323</v>
      </c>
      <c r="G210" s="219" t="s">
        <v>224</v>
      </c>
      <c r="H210" s="220">
        <v>1</v>
      </c>
      <c r="I210" s="221"/>
      <c r="J210" s="220">
        <f>ROUND(I210*H210,1)</f>
        <v>0</v>
      </c>
      <c r="K210" s="218" t="s">
        <v>1</v>
      </c>
      <c r="L210" s="42"/>
      <c r="M210" s="222" t="s">
        <v>1</v>
      </c>
      <c r="N210" s="223" t="s">
        <v>39</v>
      </c>
      <c r="O210" s="78"/>
      <c r="P210" s="224">
        <f>O210*H210</f>
        <v>0</v>
      </c>
      <c r="Q210" s="224">
        <v>1.0000000000000001E-05</v>
      </c>
      <c r="R210" s="224">
        <f>Q210*H210</f>
        <v>1.0000000000000001E-05</v>
      </c>
      <c r="S210" s="224">
        <v>0</v>
      </c>
      <c r="T210" s="225">
        <f>S210*H210</f>
        <v>0</v>
      </c>
      <c r="AR210" s="16" t="s">
        <v>138</v>
      </c>
      <c r="AT210" s="16" t="s">
        <v>133</v>
      </c>
      <c r="AU210" s="16" t="s">
        <v>76</v>
      </c>
      <c r="AY210" s="16" t="s">
        <v>131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6" t="s">
        <v>31</v>
      </c>
      <c r="BK210" s="226">
        <f>ROUND(I210*H210,1)</f>
        <v>0</v>
      </c>
      <c r="BL210" s="16" t="s">
        <v>138</v>
      </c>
      <c r="BM210" s="16" t="s">
        <v>324</v>
      </c>
    </row>
    <row r="211" s="1" customFormat="1">
      <c r="B211" s="37"/>
      <c r="C211" s="38"/>
      <c r="D211" s="227" t="s">
        <v>140</v>
      </c>
      <c r="E211" s="38"/>
      <c r="F211" s="228" t="s">
        <v>325</v>
      </c>
      <c r="G211" s="38"/>
      <c r="H211" s="38"/>
      <c r="I211" s="142"/>
      <c r="J211" s="38"/>
      <c r="K211" s="38"/>
      <c r="L211" s="42"/>
      <c r="M211" s="229"/>
      <c r="N211" s="78"/>
      <c r="O211" s="78"/>
      <c r="P211" s="78"/>
      <c r="Q211" s="78"/>
      <c r="R211" s="78"/>
      <c r="S211" s="78"/>
      <c r="T211" s="79"/>
      <c r="AT211" s="16" t="s">
        <v>140</v>
      </c>
      <c r="AU211" s="16" t="s">
        <v>76</v>
      </c>
    </row>
    <row r="212" s="11" customFormat="1" ht="22.8" customHeight="1">
      <c r="B212" s="200"/>
      <c r="C212" s="201"/>
      <c r="D212" s="202" t="s">
        <v>67</v>
      </c>
      <c r="E212" s="214" t="s">
        <v>76</v>
      </c>
      <c r="F212" s="214" t="s">
        <v>326</v>
      </c>
      <c r="G212" s="201"/>
      <c r="H212" s="201"/>
      <c r="I212" s="204"/>
      <c r="J212" s="215">
        <f>BK212</f>
        <v>0</v>
      </c>
      <c r="K212" s="201"/>
      <c r="L212" s="206"/>
      <c r="M212" s="207"/>
      <c r="N212" s="208"/>
      <c r="O212" s="208"/>
      <c r="P212" s="209">
        <f>SUM(P213:P224)</f>
        <v>0</v>
      </c>
      <c r="Q212" s="208"/>
      <c r="R212" s="209">
        <f>SUM(R213:R224)</f>
        <v>0.79406399999999999</v>
      </c>
      <c r="S212" s="208"/>
      <c r="T212" s="210">
        <f>SUM(T213:T224)</f>
        <v>0</v>
      </c>
      <c r="AR212" s="211" t="s">
        <v>31</v>
      </c>
      <c r="AT212" s="212" t="s">
        <v>67</v>
      </c>
      <c r="AU212" s="212" t="s">
        <v>31</v>
      </c>
      <c r="AY212" s="211" t="s">
        <v>131</v>
      </c>
      <c r="BK212" s="213">
        <f>SUM(BK213:BK224)</f>
        <v>0</v>
      </c>
    </row>
    <row r="213" s="1" customFormat="1" ht="16.5" customHeight="1">
      <c r="B213" s="37"/>
      <c r="C213" s="216" t="s">
        <v>327</v>
      </c>
      <c r="D213" s="216" t="s">
        <v>133</v>
      </c>
      <c r="E213" s="217" t="s">
        <v>328</v>
      </c>
      <c r="F213" s="218" t="s">
        <v>329</v>
      </c>
      <c r="G213" s="219" t="s">
        <v>149</v>
      </c>
      <c r="H213" s="220">
        <v>1136</v>
      </c>
      <c r="I213" s="221"/>
      <c r="J213" s="220">
        <f>ROUND(I213*H213,1)</f>
        <v>0</v>
      </c>
      <c r="K213" s="218" t="s">
        <v>137</v>
      </c>
      <c r="L213" s="42"/>
      <c r="M213" s="222" t="s">
        <v>1</v>
      </c>
      <c r="N213" s="223" t="s">
        <v>39</v>
      </c>
      <c r="O213" s="78"/>
      <c r="P213" s="224">
        <f>O213*H213</f>
        <v>0</v>
      </c>
      <c r="Q213" s="224">
        <v>9.8999999999999994E-05</v>
      </c>
      <c r="R213" s="224">
        <f>Q213*H213</f>
        <v>0.112464</v>
      </c>
      <c r="S213" s="224">
        <v>0</v>
      </c>
      <c r="T213" s="225">
        <f>S213*H213</f>
        <v>0</v>
      </c>
      <c r="AR213" s="16" t="s">
        <v>138</v>
      </c>
      <c r="AT213" s="16" t="s">
        <v>133</v>
      </c>
      <c r="AU213" s="16" t="s">
        <v>76</v>
      </c>
      <c r="AY213" s="16" t="s">
        <v>131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6" t="s">
        <v>31</v>
      </c>
      <c r="BK213" s="226">
        <f>ROUND(I213*H213,1)</f>
        <v>0</v>
      </c>
      <c r="BL213" s="16" t="s">
        <v>138</v>
      </c>
      <c r="BM213" s="16" t="s">
        <v>330</v>
      </c>
    </row>
    <row r="214" s="1" customFormat="1">
      <c r="B214" s="37"/>
      <c r="C214" s="38"/>
      <c r="D214" s="227" t="s">
        <v>140</v>
      </c>
      <c r="E214" s="38"/>
      <c r="F214" s="228" t="s">
        <v>331</v>
      </c>
      <c r="G214" s="38"/>
      <c r="H214" s="38"/>
      <c r="I214" s="142"/>
      <c r="J214" s="38"/>
      <c r="K214" s="38"/>
      <c r="L214" s="42"/>
      <c r="M214" s="229"/>
      <c r="N214" s="78"/>
      <c r="O214" s="78"/>
      <c r="P214" s="78"/>
      <c r="Q214" s="78"/>
      <c r="R214" s="78"/>
      <c r="S214" s="78"/>
      <c r="T214" s="79"/>
      <c r="AT214" s="16" t="s">
        <v>140</v>
      </c>
      <c r="AU214" s="16" t="s">
        <v>76</v>
      </c>
    </row>
    <row r="215" s="12" customFormat="1">
      <c r="B215" s="230"/>
      <c r="C215" s="231"/>
      <c r="D215" s="227" t="s">
        <v>142</v>
      </c>
      <c r="E215" s="232" t="s">
        <v>1</v>
      </c>
      <c r="F215" s="233" t="s">
        <v>332</v>
      </c>
      <c r="G215" s="231"/>
      <c r="H215" s="234">
        <v>136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AT215" s="240" t="s">
        <v>142</v>
      </c>
      <c r="AU215" s="240" t="s">
        <v>76</v>
      </c>
      <c r="AV215" s="12" t="s">
        <v>76</v>
      </c>
      <c r="AW215" s="12" t="s">
        <v>30</v>
      </c>
      <c r="AX215" s="12" t="s">
        <v>68</v>
      </c>
      <c r="AY215" s="240" t="s">
        <v>131</v>
      </c>
    </row>
    <row r="216" s="13" customFormat="1">
      <c r="B216" s="241"/>
      <c r="C216" s="242"/>
      <c r="D216" s="227" t="s">
        <v>142</v>
      </c>
      <c r="E216" s="243" t="s">
        <v>1</v>
      </c>
      <c r="F216" s="244" t="s">
        <v>333</v>
      </c>
      <c r="G216" s="242"/>
      <c r="H216" s="245">
        <v>136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AT216" s="251" t="s">
        <v>142</v>
      </c>
      <c r="AU216" s="251" t="s">
        <v>76</v>
      </c>
      <c r="AV216" s="13" t="s">
        <v>145</v>
      </c>
      <c r="AW216" s="13" t="s">
        <v>30</v>
      </c>
      <c r="AX216" s="13" t="s">
        <v>68</v>
      </c>
      <c r="AY216" s="251" t="s">
        <v>131</v>
      </c>
    </row>
    <row r="217" s="12" customFormat="1">
      <c r="B217" s="230"/>
      <c r="C217" s="231"/>
      <c r="D217" s="227" t="s">
        <v>142</v>
      </c>
      <c r="E217" s="232" t="s">
        <v>1</v>
      </c>
      <c r="F217" s="233" t="s">
        <v>334</v>
      </c>
      <c r="G217" s="231"/>
      <c r="H217" s="234">
        <v>1000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142</v>
      </c>
      <c r="AU217" s="240" t="s">
        <v>76</v>
      </c>
      <c r="AV217" s="12" t="s">
        <v>76</v>
      </c>
      <c r="AW217" s="12" t="s">
        <v>30</v>
      </c>
      <c r="AX217" s="12" t="s">
        <v>68</v>
      </c>
      <c r="AY217" s="240" t="s">
        <v>131</v>
      </c>
    </row>
    <row r="218" s="13" customFormat="1">
      <c r="B218" s="241"/>
      <c r="C218" s="242"/>
      <c r="D218" s="227" t="s">
        <v>142</v>
      </c>
      <c r="E218" s="243" t="s">
        <v>1</v>
      </c>
      <c r="F218" s="244" t="s">
        <v>335</v>
      </c>
      <c r="G218" s="242"/>
      <c r="H218" s="245">
        <v>1000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AT218" s="251" t="s">
        <v>142</v>
      </c>
      <c r="AU218" s="251" t="s">
        <v>76</v>
      </c>
      <c r="AV218" s="13" t="s">
        <v>145</v>
      </c>
      <c r="AW218" s="13" t="s">
        <v>30</v>
      </c>
      <c r="AX218" s="13" t="s">
        <v>68</v>
      </c>
      <c r="AY218" s="251" t="s">
        <v>131</v>
      </c>
    </row>
    <row r="219" s="14" customFormat="1">
      <c r="B219" s="252"/>
      <c r="C219" s="253"/>
      <c r="D219" s="227" t="s">
        <v>142</v>
      </c>
      <c r="E219" s="254" t="s">
        <v>1</v>
      </c>
      <c r="F219" s="255" t="s">
        <v>146</v>
      </c>
      <c r="G219" s="253"/>
      <c r="H219" s="256">
        <v>1136</v>
      </c>
      <c r="I219" s="257"/>
      <c r="J219" s="253"/>
      <c r="K219" s="253"/>
      <c r="L219" s="258"/>
      <c r="M219" s="259"/>
      <c r="N219" s="260"/>
      <c r="O219" s="260"/>
      <c r="P219" s="260"/>
      <c r="Q219" s="260"/>
      <c r="R219" s="260"/>
      <c r="S219" s="260"/>
      <c r="T219" s="261"/>
      <c r="AT219" s="262" t="s">
        <v>142</v>
      </c>
      <c r="AU219" s="262" t="s">
        <v>76</v>
      </c>
      <c r="AV219" s="14" t="s">
        <v>138</v>
      </c>
      <c r="AW219" s="14" t="s">
        <v>30</v>
      </c>
      <c r="AX219" s="14" t="s">
        <v>31</v>
      </c>
      <c r="AY219" s="262" t="s">
        <v>131</v>
      </c>
    </row>
    <row r="220" s="1" customFormat="1" ht="16.5" customHeight="1">
      <c r="B220" s="37"/>
      <c r="C220" s="263" t="s">
        <v>336</v>
      </c>
      <c r="D220" s="263" t="s">
        <v>337</v>
      </c>
      <c r="E220" s="264" t="s">
        <v>338</v>
      </c>
      <c r="F220" s="265" t="s">
        <v>339</v>
      </c>
      <c r="G220" s="266" t="s">
        <v>149</v>
      </c>
      <c r="H220" s="267">
        <v>1363.2000000000001</v>
      </c>
      <c r="I220" s="268"/>
      <c r="J220" s="267">
        <f>ROUND(I220*H220,1)</f>
        <v>0</v>
      </c>
      <c r="K220" s="265" t="s">
        <v>137</v>
      </c>
      <c r="L220" s="269"/>
      <c r="M220" s="270" t="s">
        <v>1</v>
      </c>
      <c r="N220" s="271" t="s">
        <v>39</v>
      </c>
      <c r="O220" s="78"/>
      <c r="P220" s="224">
        <f>O220*H220</f>
        <v>0</v>
      </c>
      <c r="Q220" s="224">
        <v>0.00050000000000000001</v>
      </c>
      <c r="R220" s="224">
        <f>Q220*H220</f>
        <v>0.68159999999999998</v>
      </c>
      <c r="S220" s="224">
        <v>0</v>
      </c>
      <c r="T220" s="225">
        <f>S220*H220</f>
        <v>0</v>
      </c>
      <c r="AR220" s="16" t="s">
        <v>182</v>
      </c>
      <c r="AT220" s="16" t="s">
        <v>337</v>
      </c>
      <c r="AU220" s="16" t="s">
        <v>76</v>
      </c>
      <c r="AY220" s="16" t="s">
        <v>131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6" t="s">
        <v>31</v>
      </c>
      <c r="BK220" s="226">
        <f>ROUND(I220*H220,1)</f>
        <v>0</v>
      </c>
      <c r="BL220" s="16" t="s">
        <v>138</v>
      </c>
      <c r="BM220" s="16" t="s">
        <v>340</v>
      </c>
    </row>
    <row r="221" s="1" customFormat="1">
      <c r="B221" s="37"/>
      <c r="C221" s="38"/>
      <c r="D221" s="227" t="s">
        <v>140</v>
      </c>
      <c r="E221" s="38"/>
      <c r="F221" s="228" t="s">
        <v>339</v>
      </c>
      <c r="G221" s="38"/>
      <c r="H221" s="38"/>
      <c r="I221" s="142"/>
      <c r="J221" s="38"/>
      <c r="K221" s="38"/>
      <c r="L221" s="42"/>
      <c r="M221" s="229"/>
      <c r="N221" s="78"/>
      <c r="O221" s="78"/>
      <c r="P221" s="78"/>
      <c r="Q221" s="78"/>
      <c r="R221" s="78"/>
      <c r="S221" s="78"/>
      <c r="T221" s="79"/>
      <c r="AT221" s="16" t="s">
        <v>140</v>
      </c>
      <c r="AU221" s="16" t="s">
        <v>76</v>
      </c>
    </row>
    <row r="222" s="12" customFormat="1">
      <c r="B222" s="230"/>
      <c r="C222" s="231"/>
      <c r="D222" s="227" t="s">
        <v>142</v>
      </c>
      <c r="E222" s="232" t="s">
        <v>1</v>
      </c>
      <c r="F222" s="233" t="s">
        <v>341</v>
      </c>
      <c r="G222" s="231"/>
      <c r="H222" s="234">
        <v>1136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AT222" s="240" t="s">
        <v>142</v>
      </c>
      <c r="AU222" s="240" t="s">
        <v>76</v>
      </c>
      <c r="AV222" s="12" t="s">
        <v>76</v>
      </c>
      <c r="AW222" s="12" t="s">
        <v>30</v>
      </c>
      <c r="AX222" s="12" t="s">
        <v>68</v>
      </c>
      <c r="AY222" s="240" t="s">
        <v>131</v>
      </c>
    </row>
    <row r="223" s="14" customFormat="1">
      <c r="B223" s="252"/>
      <c r="C223" s="253"/>
      <c r="D223" s="227" t="s">
        <v>142</v>
      </c>
      <c r="E223" s="254" t="s">
        <v>1</v>
      </c>
      <c r="F223" s="255" t="s">
        <v>146</v>
      </c>
      <c r="G223" s="253"/>
      <c r="H223" s="256">
        <v>1136</v>
      </c>
      <c r="I223" s="257"/>
      <c r="J223" s="253"/>
      <c r="K223" s="253"/>
      <c r="L223" s="258"/>
      <c r="M223" s="259"/>
      <c r="N223" s="260"/>
      <c r="O223" s="260"/>
      <c r="P223" s="260"/>
      <c r="Q223" s="260"/>
      <c r="R223" s="260"/>
      <c r="S223" s="260"/>
      <c r="T223" s="261"/>
      <c r="AT223" s="262" t="s">
        <v>142</v>
      </c>
      <c r="AU223" s="262" t="s">
        <v>76</v>
      </c>
      <c r="AV223" s="14" t="s">
        <v>138</v>
      </c>
      <c r="AW223" s="14" t="s">
        <v>30</v>
      </c>
      <c r="AX223" s="14" t="s">
        <v>31</v>
      </c>
      <c r="AY223" s="262" t="s">
        <v>131</v>
      </c>
    </row>
    <row r="224" s="12" customFormat="1">
      <c r="B224" s="230"/>
      <c r="C224" s="231"/>
      <c r="D224" s="227" t="s">
        <v>142</v>
      </c>
      <c r="E224" s="231"/>
      <c r="F224" s="233" t="s">
        <v>342</v>
      </c>
      <c r="G224" s="231"/>
      <c r="H224" s="234">
        <v>1363.2000000000001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AT224" s="240" t="s">
        <v>142</v>
      </c>
      <c r="AU224" s="240" t="s">
        <v>76</v>
      </c>
      <c r="AV224" s="12" t="s">
        <v>76</v>
      </c>
      <c r="AW224" s="12" t="s">
        <v>4</v>
      </c>
      <c r="AX224" s="12" t="s">
        <v>31</v>
      </c>
      <c r="AY224" s="240" t="s">
        <v>131</v>
      </c>
    </row>
    <row r="225" s="11" customFormat="1" ht="22.8" customHeight="1">
      <c r="B225" s="200"/>
      <c r="C225" s="201"/>
      <c r="D225" s="202" t="s">
        <v>67</v>
      </c>
      <c r="E225" s="214" t="s">
        <v>138</v>
      </c>
      <c r="F225" s="214" t="s">
        <v>343</v>
      </c>
      <c r="G225" s="201"/>
      <c r="H225" s="201"/>
      <c r="I225" s="204"/>
      <c r="J225" s="215">
        <f>BK225</f>
        <v>0</v>
      </c>
      <c r="K225" s="201"/>
      <c r="L225" s="206"/>
      <c r="M225" s="207"/>
      <c r="N225" s="208"/>
      <c r="O225" s="208"/>
      <c r="P225" s="209">
        <f>SUM(P226:P230)</f>
        <v>0</v>
      </c>
      <c r="Q225" s="208"/>
      <c r="R225" s="209">
        <f>SUM(R226:R230)</f>
        <v>3078</v>
      </c>
      <c r="S225" s="208"/>
      <c r="T225" s="210">
        <f>SUM(T226:T230)</f>
        <v>0</v>
      </c>
      <c r="AR225" s="211" t="s">
        <v>31</v>
      </c>
      <c r="AT225" s="212" t="s">
        <v>67</v>
      </c>
      <c r="AU225" s="212" t="s">
        <v>31</v>
      </c>
      <c r="AY225" s="211" t="s">
        <v>131</v>
      </c>
      <c r="BK225" s="213">
        <f>SUM(BK226:BK230)</f>
        <v>0</v>
      </c>
    </row>
    <row r="226" s="1" customFormat="1" ht="16.5" customHeight="1">
      <c r="B226" s="37"/>
      <c r="C226" s="216" t="s">
        <v>344</v>
      </c>
      <c r="D226" s="216" t="s">
        <v>133</v>
      </c>
      <c r="E226" s="217" t="s">
        <v>345</v>
      </c>
      <c r="F226" s="218" t="s">
        <v>346</v>
      </c>
      <c r="G226" s="219" t="s">
        <v>240</v>
      </c>
      <c r="H226" s="220">
        <v>1500</v>
      </c>
      <c r="I226" s="221"/>
      <c r="J226" s="220">
        <f>ROUND(I226*H226,1)</f>
        <v>0</v>
      </c>
      <c r="K226" s="218" t="s">
        <v>137</v>
      </c>
      <c r="L226" s="42"/>
      <c r="M226" s="222" t="s">
        <v>1</v>
      </c>
      <c r="N226" s="223" t="s">
        <v>39</v>
      </c>
      <c r="O226" s="78"/>
      <c r="P226" s="224">
        <f>O226*H226</f>
        <v>0</v>
      </c>
      <c r="Q226" s="224">
        <v>2.052</v>
      </c>
      <c r="R226" s="224">
        <f>Q226*H226</f>
        <v>3078</v>
      </c>
      <c r="S226" s="224">
        <v>0</v>
      </c>
      <c r="T226" s="225">
        <f>S226*H226</f>
        <v>0</v>
      </c>
      <c r="AR226" s="16" t="s">
        <v>138</v>
      </c>
      <c r="AT226" s="16" t="s">
        <v>133</v>
      </c>
      <c r="AU226" s="16" t="s">
        <v>76</v>
      </c>
      <c r="AY226" s="16" t="s">
        <v>131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6" t="s">
        <v>31</v>
      </c>
      <c r="BK226" s="226">
        <f>ROUND(I226*H226,1)</f>
        <v>0</v>
      </c>
      <c r="BL226" s="16" t="s">
        <v>138</v>
      </c>
      <c r="BM226" s="16" t="s">
        <v>347</v>
      </c>
    </row>
    <row r="227" s="1" customFormat="1">
      <c r="B227" s="37"/>
      <c r="C227" s="38"/>
      <c r="D227" s="227" t="s">
        <v>140</v>
      </c>
      <c r="E227" s="38"/>
      <c r="F227" s="228" t="s">
        <v>348</v>
      </c>
      <c r="G227" s="38"/>
      <c r="H227" s="38"/>
      <c r="I227" s="142"/>
      <c r="J227" s="38"/>
      <c r="K227" s="38"/>
      <c r="L227" s="42"/>
      <c r="M227" s="229"/>
      <c r="N227" s="78"/>
      <c r="O227" s="78"/>
      <c r="P227" s="78"/>
      <c r="Q227" s="78"/>
      <c r="R227" s="78"/>
      <c r="S227" s="78"/>
      <c r="T227" s="79"/>
      <c r="AT227" s="16" t="s">
        <v>140</v>
      </c>
      <c r="AU227" s="16" t="s">
        <v>76</v>
      </c>
    </row>
    <row r="228" s="12" customFormat="1">
      <c r="B228" s="230"/>
      <c r="C228" s="231"/>
      <c r="D228" s="227" t="s">
        <v>142</v>
      </c>
      <c r="E228" s="232" t="s">
        <v>1</v>
      </c>
      <c r="F228" s="233" t="s">
        <v>349</v>
      </c>
      <c r="G228" s="231"/>
      <c r="H228" s="234">
        <v>1500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142</v>
      </c>
      <c r="AU228" s="240" t="s">
        <v>76</v>
      </c>
      <c r="AV228" s="12" t="s">
        <v>76</v>
      </c>
      <c r="AW228" s="12" t="s">
        <v>30</v>
      </c>
      <c r="AX228" s="12" t="s">
        <v>68</v>
      </c>
      <c r="AY228" s="240" t="s">
        <v>131</v>
      </c>
    </row>
    <row r="229" s="13" customFormat="1">
      <c r="B229" s="241"/>
      <c r="C229" s="242"/>
      <c r="D229" s="227" t="s">
        <v>142</v>
      </c>
      <c r="E229" s="243" t="s">
        <v>1</v>
      </c>
      <c r="F229" s="244" t="s">
        <v>350</v>
      </c>
      <c r="G229" s="242"/>
      <c r="H229" s="245">
        <v>1500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AT229" s="251" t="s">
        <v>142</v>
      </c>
      <c r="AU229" s="251" t="s">
        <v>76</v>
      </c>
      <c r="AV229" s="13" t="s">
        <v>145</v>
      </c>
      <c r="AW229" s="13" t="s">
        <v>30</v>
      </c>
      <c r="AX229" s="13" t="s">
        <v>68</v>
      </c>
      <c r="AY229" s="251" t="s">
        <v>131</v>
      </c>
    </row>
    <row r="230" s="14" customFormat="1">
      <c r="B230" s="252"/>
      <c r="C230" s="253"/>
      <c r="D230" s="227" t="s">
        <v>142</v>
      </c>
      <c r="E230" s="254" t="s">
        <v>1</v>
      </c>
      <c r="F230" s="255" t="s">
        <v>146</v>
      </c>
      <c r="G230" s="253"/>
      <c r="H230" s="256">
        <v>1500</v>
      </c>
      <c r="I230" s="257"/>
      <c r="J230" s="253"/>
      <c r="K230" s="253"/>
      <c r="L230" s="258"/>
      <c r="M230" s="259"/>
      <c r="N230" s="260"/>
      <c r="O230" s="260"/>
      <c r="P230" s="260"/>
      <c r="Q230" s="260"/>
      <c r="R230" s="260"/>
      <c r="S230" s="260"/>
      <c r="T230" s="261"/>
      <c r="AT230" s="262" t="s">
        <v>142</v>
      </c>
      <c r="AU230" s="262" t="s">
        <v>76</v>
      </c>
      <c r="AV230" s="14" t="s">
        <v>138</v>
      </c>
      <c r="AW230" s="14" t="s">
        <v>30</v>
      </c>
      <c r="AX230" s="14" t="s">
        <v>31</v>
      </c>
      <c r="AY230" s="262" t="s">
        <v>131</v>
      </c>
    </row>
    <row r="231" s="11" customFormat="1" ht="22.8" customHeight="1">
      <c r="B231" s="200"/>
      <c r="C231" s="201"/>
      <c r="D231" s="202" t="s">
        <v>67</v>
      </c>
      <c r="E231" s="214" t="s">
        <v>165</v>
      </c>
      <c r="F231" s="214" t="s">
        <v>351</v>
      </c>
      <c r="G231" s="201"/>
      <c r="H231" s="201"/>
      <c r="I231" s="204"/>
      <c r="J231" s="215">
        <f>BK231</f>
        <v>0</v>
      </c>
      <c r="K231" s="201"/>
      <c r="L231" s="206"/>
      <c r="M231" s="207"/>
      <c r="N231" s="208"/>
      <c r="O231" s="208"/>
      <c r="P231" s="209">
        <f>SUM(P232:P251)</f>
        <v>0</v>
      </c>
      <c r="Q231" s="208"/>
      <c r="R231" s="209">
        <f>SUM(R232:R251)</f>
        <v>5531.8865599999999</v>
      </c>
      <c r="S231" s="208"/>
      <c r="T231" s="210">
        <f>SUM(T232:T251)</f>
        <v>0</v>
      </c>
      <c r="AR231" s="211" t="s">
        <v>31</v>
      </c>
      <c r="AT231" s="212" t="s">
        <v>67</v>
      </c>
      <c r="AU231" s="212" t="s">
        <v>31</v>
      </c>
      <c r="AY231" s="211" t="s">
        <v>131</v>
      </c>
      <c r="BK231" s="213">
        <f>SUM(BK232:BK251)</f>
        <v>0</v>
      </c>
    </row>
    <row r="232" s="1" customFormat="1" ht="16.5" customHeight="1">
      <c r="B232" s="37"/>
      <c r="C232" s="216" t="s">
        <v>352</v>
      </c>
      <c r="D232" s="216" t="s">
        <v>133</v>
      </c>
      <c r="E232" s="217" t="s">
        <v>353</v>
      </c>
      <c r="F232" s="218" t="s">
        <v>354</v>
      </c>
      <c r="G232" s="219" t="s">
        <v>149</v>
      </c>
      <c r="H232" s="220">
        <v>16774</v>
      </c>
      <c r="I232" s="221"/>
      <c r="J232" s="220">
        <f>ROUND(I232*H232,1)</f>
        <v>0</v>
      </c>
      <c r="K232" s="218" t="s">
        <v>137</v>
      </c>
      <c r="L232" s="42"/>
      <c r="M232" s="222" t="s">
        <v>1</v>
      </c>
      <c r="N232" s="223" t="s">
        <v>39</v>
      </c>
      <c r="O232" s="78"/>
      <c r="P232" s="224">
        <f>O232*H232</f>
        <v>0</v>
      </c>
      <c r="Q232" s="224">
        <v>0.27994000000000002</v>
      </c>
      <c r="R232" s="224">
        <f>Q232*H232</f>
        <v>4695.7135600000001</v>
      </c>
      <c r="S232" s="224">
        <v>0</v>
      </c>
      <c r="T232" s="225">
        <f>S232*H232</f>
        <v>0</v>
      </c>
      <c r="AR232" s="16" t="s">
        <v>138</v>
      </c>
      <c r="AT232" s="16" t="s">
        <v>133</v>
      </c>
      <c r="AU232" s="16" t="s">
        <v>76</v>
      </c>
      <c r="AY232" s="16" t="s">
        <v>131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6" t="s">
        <v>31</v>
      </c>
      <c r="BK232" s="226">
        <f>ROUND(I232*H232,1)</f>
        <v>0</v>
      </c>
      <c r="BL232" s="16" t="s">
        <v>138</v>
      </c>
      <c r="BM232" s="16" t="s">
        <v>355</v>
      </c>
    </row>
    <row r="233" s="1" customFormat="1">
      <c r="B233" s="37"/>
      <c r="C233" s="38"/>
      <c r="D233" s="227" t="s">
        <v>140</v>
      </c>
      <c r="E233" s="38"/>
      <c r="F233" s="228" t="s">
        <v>356</v>
      </c>
      <c r="G233" s="38"/>
      <c r="H233" s="38"/>
      <c r="I233" s="142"/>
      <c r="J233" s="38"/>
      <c r="K233" s="38"/>
      <c r="L233" s="42"/>
      <c r="M233" s="229"/>
      <c r="N233" s="78"/>
      <c r="O233" s="78"/>
      <c r="P233" s="78"/>
      <c r="Q233" s="78"/>
      <c r="R233" s="78"/>
      <c r="S233" s="78"/>
      <c r="T233" s="79"/>
      <c r="AT233" s="16" t="s">
        <v>140</v>
      </c>
      <c r="AU233" s="16" t="s">
        <v>76</v>
      </c>
    </row>
    <row r="234" s="12" customFormat="1">
      <c r="B234" s="230"/>
      <c r="C234" s="231"/>
      <c r="D234" s="227" t="s">
        <v>142</v>
      </c>
      <c r="E234" s="232" t="s">
        <v>1</v>
      </c>
      <c r="F234" s="233" t="s">
        <v>357</v>
      </c>
      <c r="G234" s="231"/>
      <c r="H234" s="234">
        <v>544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AT234" s="240" t="s">
        <v>142</v>
      </c>
      <c r="AU234" s="240" t="s">
        <v>76</v>
      </c>
      <c r="AV234" s="12" t="s">
        <v>76</v>
      </c>
      <c r="AW234" s="12" t="s">
        <v>30</v>
      </c>
      <c r="AX234" s="12" t="s">
        <v>68</v>
      </c>
      <c r="AY234" s="240" t="s">
        <v>131</v>
      </c>
    </row>
    <row r="235" s="13" customFormat="1">
      <c r="B235" s="241"/>
      <c r="C235" s="242"/>
      <c r="D235" s="227" t="s">
        <v>142</v>
      </c>
      <c r="E235" s="243" t="s">
        <v>1</v>
      </c>
      <c r="F235" s="244" t="s">
        <v>358</v>
      </c>
      <c r="G235" s="242"/>
      <c r="H235" s="245">
        <v>544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AT235" s="251" t="s">
        <v>142</v>
      </c>
      <c r="AU235" s="251" t="s">
        <v>76</v>
      </c>
      <c r="AV235" s="13" t="s">
        <v>145</v>
      </c>
      <c r="AW235" s="13" t="s">
        <v>30</v>
      </c>
      <c r="AX235" s="13" t="s">
        <v>68</v>
      </c>
      <c r="AY235" s="251" t="s">
        <v>131</v>
      </c>
    </row>
    <row r="236" s="12" customFormat="1">
      <c r="B236" s="230"/>
      <c r="C236" s="231"/>
      <c r="D236" s="227" t="s">
        <v>142</v>
      </c>
      <c r="E236" s="232" t="s">
        <v>1</v>
      </c>
      <c r="F236" s="233" t="s">
        <v>359</v>
      </c>
      <c r="G236" s="231"/>
      <c r="H236" s="234">
        <v>3200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AT236" s="240" t="s">
        <v>142</v>
      </c>
      <c r="AU236" s="240" t="s">
        <v>76</v>
      </c>
      <c r="AV236" s="12" t="s">
        <v>76</v>
      </c>
      <c r="AW236" s="12" t="s">
        <v>30</v>
      </c>
      <c r="AX236" s="12" t="s">
        <v>68</v>
      </c>
      <c r="AY236" s="240" t="s">
        <v>131</v>
      </c>
    </row>
    <row r="237" s="13" customFormat="1">
      <c r="B237" s="241"/>
      <c r="C237" s="242"/>
      <c r="D237" s="227" t="s">
        <v>142</v>
      </c>
      <c r="E237" s="243" t="s">
        <v>1</v>
      </c>
      <c r="F237" s="244" t="s">
        <v>360</v>
      </c>
      <c r="G237" s="242"/>
      <c r="H237" s="245">
        <v>3200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AT237" s="251" t="s">
        <v>142</v>
      </c>
      <c r="AU237" s="251" t="s">
        <v>76</v>
      </c>
      <c r="AV237" s="13" t="s">
        <v>145</v>
      </c>
      <c r="AW237" s="13" t="s">
        <v>30</v>
      </c>
      <c r="AX237" s="13" t="s">
        <v>68</v>
      </c>
      <c r="AY237" s="251" t="s">
        <v>131</v>
      </c>
    </row>
    <row r="238" s="12" customFormat="1">
      <c r="B238" s="230"/>
      <c r="C238" s="231"/>
      <c r="D238" s="227" t="s">
        <v>142</v>
      </c>
      <c r="E238" s="232" t="s">
        <v>1</v>
      </c>
      <c r="F238" s="233" t="s">
        <v>361</v>
      </c>
      <c r="G238" s="231"/>
      <c r="H238" s="234">
        <v>5515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AT238" s="240" t="s">
        <v>142</v>
      </c>
      <c r="AU238" s="240" t="s">
        <v>76</v>
      </c>
      <c r="AV238" s="12" t="s">
        <v>76</v>
      </c>
      <c r="AW238" s="12" t="s">
        <v>30</v>
      </c>
      <c r="AX238" s="12" t="s">
        <v>68</v>
      </c>
      <c r="AY238" s="240" t="s">
        <v>131</v>
      </c>
    </row>
    <row r="239" s="13" customFormat="1">
      <c r="B239" s="241"/>
      <c r="C239" s="242"/>
      <c r="D239" s="227" t="s">
        <v>142</v>
      </c>
      <c r="E239" s="243" t="s">
        <v>1</v>
      </c>
      <c r="F239" s="244" t="s">
        <v>362</v>
      </c>
      <c r="G239" s="242"/>
      <c r="H239" s="245">
        <v>5515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AT239" s="251" t="s">
        <v>142</v>
      </c>
      <c r="AU239" s="251" t="s">
        <v>76</v>
      </c>
      <c r="AV239" s="13" t="s">
        <v>145</v>
      </c>
      <c r="AW239" s="13" t="s">
        <v>30</v>
      </c>
      <c r="AX239" s="13" t="s">
        <v>68</v>
      </c>
      <c r="AY239" s="251" t="s">
        <v>131</v>
      </c>
    </row>
    <row r="240" s="12" customFormat="1">
      <c r="B240" s="230"/>
      <c r="C240" s="231"/>
      <c r="D240" s="227" t="s">
        <v>142</v>
      </c>
      <c r="E240" s="232" t="s">
        <v>1</v>
      </c>
      <c r="F240" s="233" t="s">
        <v>361</v>
      </c>
      <c r="G240" s="231"/>
      <c r="H240" s="234">
        <v>5515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AT240" s="240" t="s">
        <v>142</v>
      </c>
      <c r="AU240" s="240" t="s">
        <v>76</v>
      </c>
      <c r="AV240" s="12" t="s">
        <v>76</v>
      </c>
      <c r="AW240" s="12" t="s">
        <v>30</v>
      </c>
      <c r="AX240" s="12" t="s">
        <v>68</v>
      </c>
      <c r="AY240" s="240" t="s">
        <v>131</v>
      </c>
    </row>
    <row r="241" s="13" customFormat="1">
      <c r="B241" s="241"/>
      <c r="C241" s="242"/>
      <c r="D241" s="227" t="s">
        <v>142</v>
      </c>
      <c r="E241" s="243" t="s">
        <v>1</v>
      </c>
      <c r="F241" s="244" t="s">
        <v>363</v>
      </c>
      <c r="G241" s="242"/>
      <c r="H241" s="245">
        <v>5515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AT241" s="251" t="s">
        <v>142</v>
      </c>
      <c r="AU241" s="251" t="s">
        <v>76</v>
      </c>
      <c r="AV241" s="13" t="s">
        <v>145</v>
      </c>
      <c r="AW241" s="13" t="s">
        <v>30</v>
      </c>
      <c r="AX241" s="13" t="s">
        <v>68</v>
      </c>
      <c r="AY241" s="251" t="s">
        <v>131</v>
      </c>
    </row>
    <row r="242" s="12" customFormat="1">
      <c r="B242" s="230"/>
      <c r="C242" s="231"/>
      <c r="D242" s="227" t="s">
        <v>142</v>
      </c>
      <c r="E242" s="232" t="s">
        <v>1</v>
      </c>
      <c r="F242" s="233" t="s">
        <v>364</v>
      </c>
      <c r="G242" s="231"/>
      <c r="H242" s="234">
        <v>2000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AT242" s="240" t="s">
        <v>142</v>
      </c>
      <c r="AU242" s="240" t="s">
        <v>76</v>
      </c>
      <c r="AV242" s="12" t="s">
        <v>76</v>
      </c>
      <c r="AW242" s="12" t="s">
        <v>30</v>
      </c>
      <c r="AX242" s="12" t="s">
        <v>68</v>
      </c>
      <c r="AY242" s="240" t="s">
        <v>131</v>
      </c>
    </row>
    <row r="243" s="13" customFormat="1">
      <c r="B243" s="241"/>
      <c r="C243" s="242"/>
      <c r="D243" s="227" t="s">
        <v>142</v>
      </c>
      <c r="E243" s="243" t="s">
        <v>1</v>
      </c>
      <c r="F243" s="244" t="s">
        <v>365</v>
      </c>
      <c r="G243" s="242"/>
      <c r="H243" s="245">
        <v>2000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AT243" s="251" t="s">
        <v>142</v>
      </c>
      <c r="AU243" s="251" t="s">
        <v>76</v>
      </c>
      <c r="AV243" s="13" t="s">
        <v>145</v>
      </c>
      <c r="AW243" s="13" t="s">
        <v>30</v>
      </c>
      <c r="AX243" s="13" t="s">
        <v>68</v>
      </c>
      <c r="AY243" s="251" t="s">
        <v>131</v>
      </c>
    </row>
    <row r="244" s="14" customFormat="1">
      <c r="B244" s="252"/>
      <c r="C244" s="253"/>
      <c r="D244" s="227" t="s">
        <v>142</v>
      </c>
      <c r="E244" s="254" t="s">
        <v>1</v>
      </c>
      <c r="F244" s="255" t="s">
        <v>146</v>
      </c>
      <c r="G244" s="253"/>
      <c r="H244" s="256">
        <v>16774</v>
      </c>
      <c r="I244" s="257"/>
      <c r="J244" s="253"/>
      <c r="K244" s="253"/>
      <c r="L244" s="258"/>
      <c r="M244" s="259"/>
      <c r="N244" s="260"/>
      <c r="O244" s="260"/>
      <c r="P244" s="260"/>
      <c r="Q244" s="260"/>
      <c r="R244" s="260"/>
      <c r="S244" s="260"/>
      <c r="T244" s="261"/>
      <c r="AT244" s="262" t="s">
        <v>142</v>
      </c>
      <c r="AU244" s="262" t="s">
        <v>76</v>
      </c>
      <c r="AV244" s="14" t="s">
        <v>138</v>
      </c>
      <c r="AW244" s="14" t="s">
        <v>30</v>
      </c>
      <c r="AX244" s="14" t="s">
        <v>31</v>
      </c>
      <c r="AY244" s="262" t="s">
        <v>131</v>
      </c>
    </row>
    <row r="245" s="1" customFormat="1" ht="16.5" customHeight="1">
      <c r="B245" s="37"/>
      <c r="C245" s="216" t="s">
        <v>366</v>
      </c>
      <c r="D245" s="216" t="s">
        <v>133</v>
      </c>
      <c r="E245" s="217" t="s">
        <v>367</v>
      </c>
      <c r="F245" s="218" t="s">
        <v>368</v>
      </c>
      <c r="G245" s="219" t="s">
        <v>149</v>
      </c>
      <c r="H245" s="220">
        <v>8515</v>
      </c>
      <c r="I245" s="221"/>
      <c r="J245" s="220">
        <f>ROUND(I245*H245,1)</f>
        <v>0</v>
      </c>
      <c r="K245" s="218" t="s">
        <v>1</v>
      </c>
      <c r="L245" s="42"/>
      <c r="M245" s="222" t="s">
        <v>1</v>
      </c>
      <c r="N245" s="223" t="s">
        <v>39</v>
      </c>
      <c r="O245" s="78"/>
      <c r="P245" s="224">
        <f>O245*H245</f>
        <v>0</v>
      </c>
      <c r="Q245" s="224">
        <v>0.098199999999999996</v>
      </c>
      <c r="R245" s="224">
        <f>Q245*H245</f>
        <v>836.173</v>
      </c>
      <c r="S245" s="224">
        <v>0</v>
      </c>
      <c r="T245" s="225">
        <f>S245*H245</f>
        <v>0</v>
      </c>
      <c r="AR245" s="16" t="s">
        <v>138</v>
      </c>
      <c r="AT245" s="16" t="s">
        <v>133</v>
      </c>
      <c r="AU245" s="16" t="s">
        <v>76</v>
      </c>
      <c r="AY245" s="16" t="s">
        <v>131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6" t="s">
        <v>31</v>
      </c>
      <c r="BK245" s="226">
        <f>ROUND(I245*H245,1)</f>
        <v>0</v>
      </c>
      <c r="BL245" s="16" t="s">
        <v>138</v>
      </c>
      <c r="BM245" s="16" t="s">
        <v>369</v>
      </c>
    </row>
    <row r="246" s="1" customFormat="1">
      <c r="B246" s="37"/>
      <c r="C246" s="38"/>
      <c r="D246" s="227" t="s">
        <v>140</v>
      </c>
      <c r="E246" s="38"/>
      <c r="F246" s="228" t="s">
        <v>370</v>
      </c>
      <c r="G246" s="38"/>
      <c r="H246" s="38"/>
      <c r="I246" s="142"/>
      <c r="J246" s="38"/>
      <c r="K246" s="38"/>
      <c r="L246" s="42"/>
      <c r="M246" s="229"/>
      <c r="N246" s="78"/>
      <c r="O246" s="78"/>
      <c r="P246" s="78"/>
      <c r="Q246" s="78"/>
      <c r="R246" s="78"/>
      <c r="S246" s="78"/>
      <c r="T246" s="79"/>
      <c r="AT246" s="16" t="s">
        <v>140</v>
      </c>
      <c r="AU246" s="16" t="s">
        <v>76</v>
      </c>
    </row>
    <row r="247" s="12" customFormat="1">
      <c r="B247" s="230"/>
      <c r="C247" s="231"/>
      <c r="D247" s="227" t="s">
        <v>142</v>
      </c>
      <c r="E247" s="232" t="s">
        <v>1</v>
      </c>
      <c r="F247" s="233" t="s">
        <v>361</v>
      </c>
      <c r="G247" s="231"/>
      <c r="H247" s="234">
        <v>5515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AT247" s="240" t="s">
        <v>142</v>
      </c>
      <c r="AU247" s="240" t="s">
        <v>76</v>
      </c>
      <c r="AV247" s="12" t="s">
        <v>76</v>
      </c>
      <c r="AW247" s="12" t="s">
        <v>30</v>
      </c>
      <c r="AX247" s="12" t="s">
        <v>68</v>
      </c>
      <c r="AY247" s="240" t="s">
        <v>131</v>
      </c>
    </row>
    <row r="248" s="13" customFormat="1">
      <c r="B248" s="241"/>
      <c r="C248" s="242"/>
      <c r="D248" s="227" t="s">
        <v>142</v>
      </c>
      <c r="E248" s="243" t="s">
        <v>1</v>
      </c>
      <c r="F248" s="244" t="s">
        <v>362</v>
      </c>
      <c r="G248" s="242"/>
      <c r="H248" s="245">
        <v>5515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AT248" s="251" t="s">
        <v>142</v>
      </c>
      <c r="AU248" s="251" t="s">
        <v>76</v>
      </c>
      <c r="AV248" s="13" t="s">
        <v>145</v>
      </c>
      <c r="AW248" s="13" t="s">
        <v>30</v>
      </c>
      <c r="AX248" s="13" t="s">
        <v>68</v>
      </c>
      <c r="AY248" s="251" t="s">
        <v>131</v>
      </c>
    </row>
    <row r="249" s="12" customFormat="1">
      <c r="B249" s="230"/>
      <c r="C249" s="231"/>
      <c r="D249" s="227" t="s">
        <v>142</v>
      </c>
      <c r="E249" s="232" t="s">
        <v>1</v>
      </c>
      <c r="F249" s="233" t="s">
        <v>371</v>
      </c>
      <c r="G249" s="231"/>
      <c r="H249" s="234">
        <v>3000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AT249" s="240" t="s">
        <v>142</v>
      </c>
      <c r="AU249" s="240" t="s">
        <v>76</v>
      </c>
      <c r="AV249" s="12" t="s">
        <v>76</v>
      </c>
      <c r="AW249" s="12" t="s">
        <v>30</v>
      </c>
      <c r="AX249" s="12" t="s">
        <v>68</v>
      </c>
      <c r="AY249" s="240" t="s">
        <v>131</v>
      </c>
    </row>
    <row r="250" s="13" customFormat="1">
      <c r="B250" s="241"/>
      <c r="C250" s="242"/>
      <c r="D250" s="227" t="s">
        <v>142</v>
      </c>
      <c r="E250" s="243" t="s">
        <v>1</v>
      </c>
      <c r="F250" s="244" t="s">
        <v>335</v>
      </c>
      <c r="G250" s="242"/>
      <c r="H250" s="245">
        <v>3000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AT250" s="251" t="s">
        <v>142</v>
      </c>
      <c r="AU250" s="251" t="s">
        <v>76</v>
      </c>
      <c r="AV250" s="13" t="s">
        <v>145</v>
      </c>
      <c r="AW250" s="13" t="s">
        <v>30</v>
      </c>
      <c r="AX250" s="13" t="s">
        <v>68</v>
      </c>
      <c r="AY250" s="251" t="s">
        <v>131</v>
      </c>
    </row>
    <row r="251" s="14" customFormat="1">
      <c r="B251" s="252"/>
      <c r="C251" s="253"/>
      <c r="D251" s="227" t="s">
        <v>142</v>
      </c>
      <c r="E251" s="254" t="s">
        <v>1</v>
      </c>
      <c r="F251" s="255" t="s">
        <v>146</v>
      </c>
      <c r="G251" s="253"/>
      <c r="H251" s="256">
        <v>8515</v>
      </c>
      <c r="I251" s="257"/>
      <c r="J251" s="253"/>
      <c r="K251" s="253"/>
      <c r="L251" s="258"/>
      <c r="M251" s="259"/>
      <c r="N251" s="260"/>
      <c r="O251" s="260"/>
      <c r="P251" s="260"/>
      <c r="Q251" s="260"/>
      <c r="R251" s="260"/>
      <c r="S251" s="260"/>
      <c r="T251" s="261"/>
      <c r="AT251" s="262" t="s">
        <v>142</v>
      </c>
      <c r="AU251" s="262" t="s">
        <v>76</v>
      </c>
      <c r="AV251" s="14" t="s">
        <v>138</v>
      </c>
      <c r="AW251" s="14" t="s">
        <v>30</v>
      </c>
      <c r="AX251" s="14" t="s">
        <v>31</v>
      </c>
      <c r="AY251" s="262" t="s">
        <v>131</v>
      </c>
    </row>
    <row r="252" s="11" customFormat="1" ht="22.8" customHeight="1">
      <c r="B252" s="200"/>
      <c r="C252" s="201"/>
      <c r="D252" s="202" t="s">
        <v>67</v>
      </c>
      <c r="E252" s="214" t="s">
        <v>372</v>
      </c>
      <c r="F252" s="214" t="s">
        <v>373</v>
      </c>
      <c r="G252" s="201"/>
      <c r="H252" s="201"/>
      <c r="I252" s="204"/>
      <c r="J252" s="215">
        <f>BK252</f>
        <v>0</v>
      </c>
      <c r="K252" s="201"/>
      <c r="L252" s="206"/>
      <c r="M252" s="207"/>
      <c r="N252" s="208"/>
      <c r="O252" s="208"/>
      <c r="P252" s="209">
        <f>SUM(P253:P254)</f>
        <v>0</v>
      </c>
      <c r="Q252" s="208"/>
      <c r="R252" s="209">
        <f>SUM(R253:R254)</f>
        <v>0</v>
      </c>
      <c r="S252" s="208"/>
      <c r="T252" s="210">
        <f>SUM(T253:T254)</f>
        <v>0</v>
      </c>
      <c r="AR252" s="211" t="s">
        <v>31</v>
      </c>
      <c r="AT252" s="212" t="s">
        <v>67</v>
      </c>
      <c r="AU252" s="212" t="s">
        <v>31</v>
      </c>
      <c r="AY252" s="211" t="s">
        <v>131</v>
      </c>
      <c r="BK252" s="213">
        <f>SUM(BK253:BK254)</f>
        <v>0</v>
      </c>
    </row>
    <row r="253" s="1" customFormat="1" ht="16.5" customHeight="1">
      <c r="B253" s="37"/>
      <c r="C253" s="216" t="s">
        <v>374</v>
      </c>
      <c r="D253" s="216" t="s">
        <v>133</v>
      </c>
      <c r="E253" s="217" t="s">
        <v>375</v>
      </c>
      <c r="F253" s="218" t="s">
        <v>376</v>
      </c>
      <c r="G253" s="219" t="s">
        <v>377</v>
      </c>
      <c r="H253" s="220">
        <v>8610.7000000000007</v>
      </c>
      <c r="I253" s="221"/>
      <c r="J253" s="220">
        <f>ROUND(I253*H253,1)</f>
        <v>0</v>
      </c>
      <c r="K253" s="218" t="s">
        <v>137</v>
      </c>
      <c r="L253" s="42"/>
      <c r="M253" s="222" t="s">
        <v>1</v>
      </c>
      <c r="N253" s="223" t="s">
        <v>39</v>
      </c>
      <c r="O253" s="78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AR253" s="16" t="s">
        <v>138</v>
      </c>
      <c r="AT253" s="16" t="s">
        <v>133</v>
      </c>
      <c r="AU253" s="16" t="s">
        <v>76</v>
      </c>
      <c r="AY253" s="16" t="s">
        <v>131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6" t="s">
        <v>31</v>
      </c>
      <c r="BK253" s="226">
        <f>ROUND(I253*H253,1)</f>
        <v>0</v>
      </c>
      <c r="BL253" s="16" t="s">
        <v>138</v>
      </c>
      <c r="BM253" s="16" t="s">
        <v>378</v>
      </c>
    </row>
    <row r="254" s="1" customFormat="1">
      <c r="B254" s="37"/>
      <c r="C254" s="38"/>
      <c r="D254" s="227" t="s">
        <v>140</v>
      </c>
      <c r="E254" s="38"/>
      <c r="F254" s="228" t="s">
        <v>379</v>
      </c>
      <c r="G254" s="38"/>
      <c r="H254" s="38"/>
      <c r="I254" s="142"/>
      <c r="J254" s="38"/>
      <c r="K254" s="38"/>
      <c r="L254" s="42"/>
      <c r="M254" s="272"/>
      <c r="N254" s="273"/>
      <c r="O254" s="273"/>
      <c r="P254" s="273"/>
      <c r="Q254" s="273"/>
      <c r="R254" s="273"/>
      <c r="S254" s="273"/>
      <c r="T254" s="274"/>
      <c r="AT254" s="16" t="s">
        <v>140</v>
      </c>
      <c r="AU254" s="16" t="s">
        <v>76</v>
      </c>
    </row>
    <row r="255" s="1" customFormat="1" ht="6.96" customHeight="1">
      <c r="B255" s="56"/>
      <c r="C255" s="57"/>
      <c r="D255" s="57"/>
      <c r="E255" s="57"/>
      <c r="F255" s="57"/>
      <c r="G255" s="57"/>
      <c r="H255" s="57"/>
      <c r="I255" s="166"/>
      <c r="J255" s="57"/>
      <c r="K255" s="57"/>
      <c r="L255" s="42"/>
    </row>
  </sheetData>
  <sheetProtection sheet="1" autoFilter="0" formatColumns="0" formatRows="0" objects="1" scenarios="1" spinCount="100000" saltValue="qqD4xdPsdHIy+cm0ZRb8M4v6oG7n/CP/px8Xo5Ajml03+SbaGOjHy/B5WiUU07+6IdayJ4Vs8hk5c4GvBnCb6g==" hashValue="sM1Fb/nlmrvSTeEmB5ZyBo1FPRATSHCrcj8Ay6YAfpwRkrE2XxSqIEVPAcEz8ZZaILJdEXNa0fCV9Cq/qN05+Q==" algorithmName="SHA-512" password="CC35"/>
  <autoFilter ref="C90:K25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5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84</v>
      </c>
    </row>
    <row r="3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76</v>
      </c>
    </row>
    <row r="4" ht="24.96" customHeight="1">
      <c r="B4" s="19"/>
      <c r="D4" s="139" t="s">
        <v>100</v>
      </c>
      <c r="L4" s="19"/>
      <c r="M4" s="23" t="s">
        <v>11</v>
      </c>
      <c r="AT4" s="16" t="s">
        <v>4</v>
      </c>
    </row>
    <row r="5" ht="6.96" customHeight="1">
      <c r="B5" s="19"/>
      <c r="L5" s="19"/>
    </row>
    <row r="6" ht="12" customHeight="1">
      <c r="B6" s="19"/>
      <c r="D6" s="140" t="s">
        <v>16</v>
      </c>
      <c r="L6" s="19"/>
    </row>
    <row r="7" ht="16.5" customHeight="1">
      <c r="B7" s="19"/>
      <c r="E7" s="141" t="str">
        <f>'Rekapitulace stavby'!K6</f>
        <v>VD Letovice-odstranění sedimentů</v>
      </c>
      <c r="F7" s="140"/>
      <c r="G7" s="140"/>
      <c r="H7" s="140"/>
      <c r="L7" s="19"/>
    </row>
    <row r="8" ht="12" customHeight="1">
      <c r="B8" s="19"/>
      <c r="D8" s="140" t="s">
        <v>101</v>
      </c>
      <c r="L8" s="19"/>
    </row>
    <row r="9" s="1" customFormat="1" ht="16.5" customHeight="1">
      <c r="B9" s="42"/>
      <c r="E9" s="141" t="s">
        <v>102</v>
      </c>
      <c r="F9" s="1"/>
      <c r="G9" s="1"/>
      <c r="H9" s="1"/>
      <c r="I9" s="142"/>
      <c r="L9" s="42"/>
    </row>
    <row r="10" s="1" customFormat="1" ht="12" customHeight="1">
      <c r="B10" s="42"/>
      <c r="D10" s="140" t="s">
        <v>103</v>
      </c>
      <c r="I10" s="142"/>
      <c r="L10" s="42"/>
    </row>
    <row r="11" s="1" customFormat="1" ht="36.96" customHeight="1">
      <c r="B11" s="42"/>
      <c r="E11" s="143" t="s">
        <v>380</v>
      </c>
      <c r="F11" s="1"/>
      <c r="G11" s="1"/>
      <c r="H11" s="1"/>
      <c r="I11" s="142"/>
      <c r="L11" s="42"/>
    </row>
    <row r="12" s="1" customFormat="1">
      <c r="B12" s="42"/>
      <c r="I12" s="142"/>
      <c r="L12" s="42"/>
    </row>
    <row r="13" s="1" customFormat="1" ht="12" customHeight="1">
      <c r="B13" s="42"/>
      <c r="D13" s="140" t="s">
        <v>18</v>
      </c>
      <c r="F13" s="16" t="s">
        <v>1</v>
      </c>
      <c r="I13" s="144" t="s">
        <v>19</v>
      </c>
      <c r="J13" s="16" t="s">
        <v>1</v>
      </c>
      <c r="L13" s="42"/>
    </row>
    <row r="14" s="1" customFormat="1" ht="12" customHeight="1">
      <c r="B14" s="42"/>
      <c r="D14" s="140" t="s">
        <v>20</v>
      </c>
      <c r="F14" s="16" t="s">
        <v>21</v>
      </c>
      <c r="I14" s="144" t="s">
        <v>22</v>
      </c>
      <c r="J14" s="145" t="str">
        <f>'Rekapitulace stavby'!AN8</f>
        <v>5. 2. 2019</v>
      </c>
      <c r="L14" s="42"/>
    </row>
    <row r="15" s="1" customFormat="1" ht="10.8" customHeight="1">
      <c r="B15" s="42"/>
      <c r="I15" s="142"/>
      <c r="L15" s="42"/>
    </row>
    <row r="16" s="1" customFormat="1" ht="12" customHeight="1">
      <c r="B16" s="42"/>
      <c r="D16" s="140" t="s">
        <v>24</v>
      </c>
      <c r="I16" s="144" t="s">
        <v>25</v>
      </c>
      <c r="J16" s="16" t="str">
        <f>IF('Rekapitulace stavby'!AN10="","",'Rekapitulace stavby'!AN10)</f>
        <v/>
      </c>
      <c r="L16" s="42"/>
    </row>
    <row r="17" s="1" customFormat="1" ht="18" customHeight="1">
      <c r="B17" s="42"/>
      <c r="E17" s="16" t="str">
        <f>IF('Rekapitulace stavby'!E11="","",'Rekapitulace stavby'!E11)</f>
        <v xml:space="preserve"> </v>
      </c>
      <c r="I17" s="144" t="s">
        <v>26</v>
      </c>
      <c r="J17" s="16" t="str">
        <f>IF('Rekapitulace stavby'!AN11="","",'Rekapitulace stavby'!AN11)</f>
        <v/>
      </c>
      <c r="L17" s="42"/>
    </row>
    <row r="18" s="1" customFormat="1" ht="6.96" customHeight="1">
      <c r="B18" s="42"/>
      <c r="I18" s="142"/>
      <c r="L18" s="42"/>
    </row>
    <row r="19" s="1" customFormat="1" ht="12" customHeight="1">
      <c r="B19" s="42"/>
      <c r="D19" s="140" t="s">
        <v>27</v>
      </c>
      <c r="I19" s="144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6"/>
      <c r="G20" s="16"/>
      <c r="H20" s="16"/>
      <c r="I20" s="144" t="s">
        <v>26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2"/>
      <c r="L21" s="42"/>
    </row>
    <row r="22" s="1" customFormat="1" ht="12" customHeight="1">
      <c r="B22" s="42"/>
      <c r="D22" s="140" t="s">
        <v>29</v>
      </c>
      <c r="I22" s="144" t="s">
        <v>25</v>
      </c>
      <c r="J22" s="16" t="str">
        <f>IF('Rekapitulace stavby'!AN16="","",'Rekapitulace stavby'!AN16)</f>
        <v/>
      </c>
      <c r="L22" s="42"/>
    </row>
    <row r="23" s="1" customFormat="1" ht="18" customHeight="1">
      <c r="B23" s="42"/>
      <c r="E23" s="16" t="str">
        <f>IF('Rekapitulace stavby'!E17="","",'Rekapitulace stavby'!E17)</f>
        <v xml:space="preserve"> </v>
      </c>
      <c r="I23" s="144" t="s">
        <v>26</v>
      </c>
      <c r="J23" s="16" t="str">
        <f>IF('Rekapitulace stavby'!AN17="","",'Rekapitulace stavby'!AN17)</f>
        <v/>
      </c>
      <c r="L23" s="42"/>
    </row>
    <row r="24" s="1" customFormat="1" ht="6.96" customHeight="1">
      <c r="B24" s="42"/>
      <c r="I24" s="142"/>
      <c r="L24" s="42"/>
    </row>
    <row r="25" s="1" customFormat="1" ht="12" customHeight="1">
      <c r="B25" s="42"/>
      <c r="D25" s="140" t="s">
        <v>32</v>
      </c>
      <c r="I25" s="144" t="s">
        <v>25</v>
      </c>
      <c r="J25" s="16" t="str">
        <f>IF('Rekapitulace stavby'!AN19="","",'Rekapitulace stavby'!AN19)</f>
        <v/>
      </c>
      <c r="L25" s="42"/>
    </row>
    <row r="26" s="1" customFormat="1" ht="18" customHeight="1">
      <c r="B26" s="42"/>
      <c r="E26" s="16" t="str">
        <f>IF('Rekapitulace stavby'!E20="","",'Rekapitulace stavby'!E20)</f>
        <v xml:space="preserve"> </v>
      </c>
      <c r="I26" s="144" t="s">
        <v>26</v>
      </c>
      <c r="J26" s="16" t="str">
        <f>IF('Rekapitulace stavby'!AN20="","",'Rekapitulace stavby'!AN20)</f>
        <v/>
      </c>
      <c r="L26" s="42"/>
    </row>
    <row r="27" s="1" customFormat="1" ht="6.96" customHeight="1">
      <c r="B27" s="42"/>
      <c r="I27" s="142"/>
      <c r="L27" s="42"/>
    </row>
    <row r="28" s="1" customFormat="1" ht="12" customHeight="1">
      <c r="B28" s="42"/>
      <c r="D28" s="140" t="s">
        <v>33</v>
      </c>
      <c r="I28" s="142"/>
      <c r="L28" s="42"/>
    </row>
    <row r="29" s="7" customFormat="1" ht="16.5" customHeight="1">
      <c r="B29" s="146"/>
      <c r="E29" s="147" t="s">
        <v>1</v>
      </c>
      <c r="F29" s="147"/>
      <c r="G29" s="147"/>
      <c r="H29" s="147"/>
      <c r="I29" s="148"/>
      <c r="L29" s="146"/>
    </row>
    <row r="30" s="1" customFormat="1" ht="6.96" customHeight="1">
      <c r="B30" s="42"/>
      <c r="I30" s="142"/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49"/>
      <c r="J31" s="70"/>
      <c r="K31" s="70"/>
      <c r="L31" s="42"/>
    </row>
    <row r="32" s="1" customFormat="1" ht="25.44" customHeight="1">
      <c r="B32" s="42"/>
      <c r="D32" s="150" t="s">
        <v>34</v>
      </c>
      <c r="I32" s="142"/>
      <c r="J32" s="151">
        <f>ROUND(J93, 0)</f>
        <v>0</v>
      </c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49"/>
      <c r="J33" s="70"/>
      <c r="K33" s="70"/>
      <c r="L33" s="42"/>
    </row>
    <row r="34" s="1" customFormat="1" ht="14.4" customHeight="1">
      <c r="B34" s="42"/>
      <c r="F34" s="152" t="s">
        <v>36</v>
      </c>
      <c r="I34" s="153" t="s">
        <v>35</v>
      </c>
      <c r="J34" s="152" t="s">
        <v>37</v>
      </c>
      <c r="L34" s="42"/>
    </row>
    <row r="35" s="1" customFormat="1" ht="14.4" customHeight="1">
      <c r="B35" s="42"/>
      <c r="D35" s="140" t="s">
        <v>38</v>
      </c>
      <c r="E35" s="140" t="s">
        <v>39</v>
      </c>
      <c r="F35" s="154">
        <f>ROUND((SUM(BE93:BE357)),  0)</f>
        <v>0</v>
      </c>
      <c r="I35" s="155">
        <v>0.20999999999999999</v>
      </c>
      <c r="J35" s="154">
        <f>ROUND(((SUM(BE93:BE357))*I35),  0)</f>
        <v>0</v>
      </c>
      <c r="L35" s="42"/>
    </row>
    <row r="36" s="1" customFormat="1" ht="14.4" customHeight="1">
      <c r="B36" s="42"/>
      <c r="E36" s="140" t="s">
        <v>40</v>
      </c>
      <c r="F36" s="154">
        <f>ROUND((SUM(BF93:BF357)),  0)</f>
        <v>0</v>
      </c>
      <c r="I36" s="155">
        <v>0.14999999999999999</v>
      </c>
      <c r="J36" s="154">
        <f>ROUND(((SUM(BF93:BF357))*I36),  0)</f>
        <v>0</v>
      </c>
      <c r="L36" s="42"/>
    </row>
    <row r="37" hidden="1" s="1" customFormat="1" ht="14.4" customHeight="1">
      <c r="B37" s="42"/>
      <c r="E37" s="140" t="s">
        <v>41</v>
      </c>
      <c r="F37" s="154">
        <f>ROUND((SUM(BG93:BG357)),  0)</f>
        <v>0</v>
      </c>
      <c r="I37" s="155">
        <v>0.20999999999999999</v>
      </c>
      <c r="J37" s="154">
        <f>0</f>
        <v>0</v>
      </c>
      <c r="L37" s="42"/>
    </row>
    <row r="38" hidden="1" s="1" customFormat="1" ht="14.4" customHeight="1">
      <c r="B38" s="42"/>
      <c r="E38" s="140" t="s">
        <v>42</v>
      </c>
      <c r="F38" s="154">
        <f>ROUND((SUM(BH93:BH357)),  0)</f>
        <v>0</v>
      </c>
      <c r="I38" s="155">
        <v>0.14999999999999999</v>
      </c>
      <c r="J38" s="154">
        <f>0</f>
        <v>0</v>
      </c>
      <c r="L38" s="42"/>
    </row>
    <row r="39" hidden="1" s="1" customFormat="1" ht="14.4" customHeight="1">
      <c r="B39" s="42"/>
      <c r="E39" s="140" t="s">
        <v>43</v>
      </c>
      <c r="F39" s="154">
        <f>ROUND((SUM(BI93:BI357)),  0)</f>
        <v>0</v>
      </c>
      <c r="I39" s="155">
        <v>0</v>
      </c>
      <c r="J39" s="154">
        <f>0</f>
        <v>0</v>
      </c>
      <c r="L39" s="42"/>
    </row>
    <row r="40" s="1" customFormat="1" ht="6.96" customHeight="1">
      <c r="B40" s="42"/>
      <c r="I40" s="142"/>
      <c r="L40" s="42"/>
    </row>
    <row r="41" s="1" customFormat="1" ht="25.44" customHeight="1">
      <c r="B41" s="42"/>
      <c r="C41" s="156"/>
      <c r="D41" s="157" t="s">
        <v>44</v>
      </c>
      <c r="E41" s="158"/>
      <c r="F41" s="158"/>
      <c r="G41" s="159" t="s">
        <v>45</v>
      </c>
      <c r="H41" s="160" t="s">
        <v>46</v>
      </c>
      <c r="I41" s="161"/>
      <c r="J41" s="162">
        <f>SUM(J32:J39)</f>
        <v>0</v>
      </c>
      <c r="K41" s="163"/>
      <c r="L41" s="42"/>
    </row>
    <row r="42" s="1" customFormat="1" ht="14.4" customHeight="1">
      <c r="B42" s="164"/>
      <c r="C42" s="165"/>
      <c r="D42" s="165"/>
      <c r="E42" s="165"/>
      <c r="F42" s="165"/>
      <c r="G42" s="165"/>
      <c r="H42" s="165"/>
      <c r="I42" s="166"/>
      <c r="J42" s="165"/>
      <c r="K42" s="165"/>
      <c r="L42" s="42"/>
    </row>
    <row r="46" s="1" customFormat="1" ht="6.96" customHeight="1">
      <c r="B46" s="167"/>
      <c r="C46" s="168"/>
      <c r="D46" s="168"/>
      <c r="E46" s="168"/>
      <c r="F46" s="168"/>
      <c r="G46" s="168"/>
      <c r="H46" s="168"/>
      <c r="I46" s="169"/>
      <c r="J46" s="168"/>
      <c r="K46" s="168"/>
      <c r="L46" s="42"/>
    </row>
    <row r="47" s="1" customFormat="1" ht="24.96" customHeight="1">
      <c r="B47" s="37"/>
      <c r="C47" s="22" t="s">
        <v>105</v>
      </c>
      <c r="D47" s="38"/>
      <c r="E47" s="38"/>
      <c r="F47" s="38"/>
      <c r="G47" s="38"/>
      <c r="H47" s="38"/>
      <c r="I47" s="142"/>
      <c r="J47" s="38"/>
      <c r="K47" s="38"/>
      <c r="L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142"/>
      <c r="J48" s="38"/>
      <c r="K48" s="38"/>
      <c r="L48" s="42"/>
    </row>
    <row r="49" s="1" customFormat="1" ht="12" customHeight="1">
      <c r="B49" s="37"/>
      <c r="C49" s="31" t="s">
        <v>16</v>
      </c>
      <c r="D49" s="38"/>
      <c r="E49" s="38"/>
      <c r="F49" s="38"/>
      <c r="G49" s="38"/>
      <c r="H49" s="38"/>
      <c r="I49" s="142"/>
      <c r="J49" s="38"/>
      <c r="K49" s="38"/>
      <c r="L49" s="42"/>
    </row>
    <row r="50" s="1" customFormat="1" ht="16.5" customHeight="1">
      <c r="B50" s="37"/>
      <c r="C50" s="38"/>
      <c r="D50" s="38"/>
      <c r="E50" s="170" t="str">
        <f>E7</f>
        <v>VD Letovice-odstranění sedimentů</v>
      </c>
      <c r="F50" s="31"/>
      <c r="G50" s="31"/>
      <c r="H50" s="31"/>
      <c r="I50" s="142"/>
      <c r="J50" s="38"/>
      <c r="K50" s="38"/>
      <c r="L50" s="42"/>
    </row>
    <row r="51" ht="12" customHeight="1">
      <c r="B51" s="20"/>
      <c r="C51" s="31" t="s">
        <v>101</v>
      </c>
      <c r="D51" s="21"/>
      <c r="E51" s="21"/>
      <c r="F51" s="21"/>
      <c r="G51" s="21"/>
      <c r="H51" s="21"/>
      <c r="I51" s="135"/>
      <c r="J51" s="21"/>
      <c r="K51" s="21"/>
      <c r="L51" s="19"/>
    </row>
    <row r="52" s="1" customFormat="1" ht="16.5" customHeight="1">
      <c r="B52" s="37"/>
      <c r="C52" s="38"/>
      <c r="D52" s="38"/>
      <c r="E52" s="170" t="s">
        <v>102</v>
      </c>
      <c r="F52" s="38"/>
      <c r="G52" s="38"/>
      <c r="H52" s="38"/>
      <c r="I52" s="142"/>
      <c r="J52" s="38"/>
      <c r="K52" s="38"/>
      <c r="L52" s="42"/>
    </row>
    <row r="53" s="1" customFormat="1" ht="12" customHeight="1">
      <c r="B53" s="37"/>
      <c r="C53" s="31" t="s">
        <v>103</v>
      </c>
      <c r="D53" s="38"/>
      <c r="E53" s="38"/>
      <c r="F53" s="38"/>
      <c r="G53" s="38"/>
      <c r="H53" s="38"/>
      <c r="I53" s="142"/>
      <c r="J53" s="38"/>
      <c r="K53" s="38"/>
      <c r="L53" s="42"/>
    </row>
    <row r="54" s="1" customFormat="1" ht="16.5" customHeight="1">
      <c r="B54" s="37"/>
      <c r="C54" s="38"/>
      <c r="D54" s="38"/>
      <c r="E54" s="63" t="str">
        <f>E11</f>
        <v>SO 01.2 - SO 01.2 - Vnořená sedimentační hráz</v>
      </c>
      <c r="F54" s="38"/>
      <c r="G54" s="38"/>
      <c r="H54" s="38"/>
      <c r="I54" s="142"/>
      <c r="J54" s="38"/>
      <c r="K54" s="38"/>
      <c r="L54" s="42"/>
    </row>
    <row r="55" s="1" customFormat="1" ht="6.96" customHeight="1">
      <c r="B55" s="37"/>
      <c r="C55" s="38"/>
      <c r="D55" s="38"/>
      <c r="E55" s="38"/>
      <c r="F55" s="38"/>
      <c r="G55" s="38"/>
      <c r="H55" s="38"/>
      <c r="I55" s="142"/>
      <c r="J55" s="38"/>
      <c r="K55" s="38"/>
      <c r="L55" s="42"/>
    </row>
    <row r="56" s="1" customFormat="1" ht="12" customHeight="1">
      <c r="B56" s="37"/>
      <c r="C56" s="31" t="s">
        <v>20</v>
      </c>
      <c r="D56" s="38"/>
      <c r="E56" s="38"/>
      <c r="F56" s="26" t="str">
        <f>F14</f>
        <v xml:space="preserve"> </v>
      </c>
      <c r="G56" s="38"/>
      <c r="H56" s="38"/>
      <c r="I56" s="144" t="s">
        <v>22</v>
      </c>
      <c r="J56" s="66" t="str">
        <f>IF(J14="","",J14)</f>
        <v>5. 2. 2019</v>
      </c>
      <c r="K56" s="38"/>
      <c r="L56" s="42"/>
    </row>
    <row r="57" s="1" customFormat="1" ht="6.96" customHeight="1">
      <c r="B57" s="37"/>
      <c r="C57" s="38"/>
      <c r="D57" s="38"/>
      <c r="E57" s="38"/>
      <c r="F57" s="38"/>
      <c r="G57" s="38"/>
      <c r="H57" s="38"/>
      <c r="I57" s="142"/>
      <c r="J57" s="38"/>
      <c r="K57" s="38"/>
      <c r="L57" s="42"/>
    </row>
    <row r="58" s="1" customFormat="1" ht="13.65" customHeight="1">
      <c r="B58" s="37"/>
      <c r="C58" s="31" t="s">
        <v>24</v>
      </c>
      <c r="D58" s="38"/>
      <c r="E58" s="38"/>
      <c r="F58" s="26" t="str">
        <f>E17</f>
        <v xml:space="preserve"> </v>
      </c>
      <c r="G58" s="38"/>
      <c r="H58" s="38"/>
      <c r="I58" s="144" t="s">
        <v>29</v>
      </c>
      <c r="J58" s="35" t="str">
        <f>E23</f>
        <v xml:space="preserve"> </v>
      </c>
      <c r="K58" s="38"/>
      <c r="L58" s="42"/>
    </row>
    <row r="59" s="1" customFormat="1" ht="13.65" customHeight="1">
      <c r="B59" s="37"/>
      <c r="C59" s="31" t="s">
        <v>27</v>
      </c>
      <c r="D59" s="38"/>
      <c r="E59" s="38"/>
      <c r="F59" s="26" t="str">
        <f>IF(E20="","",E20)</f>
        <v>Vyplň údaj</v>
      </c>
      <c r="G59" s="38"/>
      <c r="H59" s="38"/>
      <c r="I59" s="144" t="s">
        <v>32</v>
      </c>
      <c r="J59" s="35" t="str">
        <f>E26</f>
        <v xml:space="preserve"> </v>
      </c>
      <c r="K59" s="38"/>
      <c r="L59" s="42"/>
    </row>
    <row r="60" s="1" customFormat="1" ht="10.32" customHeight="1">
      <c r="B60" s="37"/>
      <c r="C60" s="38"/>
      <c r="D60" s="38"/>
      <c r="E60" s="38"/>
      <c r="F60" s="38"/>
      <c r="G60" s="38"/>
      <c r="H60" s="38"/>
      <c r="I60" s="142"/>
      <c r="J60" s="38"/>
      <c r="K60" s="38"/>
      <c r="L60" s="42"/>
    </row>
    <row r="61" s="1" customFormat="1" ht="29.28" customHeight="1">
      <c r="B61" s="37"/>
      <c r="C61" s="171" t="s">
        <v>106</v>
      </c>
      <c r="D61" s="172"/>
      <c r="E61" s="172"/>
      <c r="F61" s="172"/>
      <c r="G61" s="172"/>
      <c r="H61" s="172"/>
      <c r="I61" s="173"/>
      <c r="J61" s="174" t="s">
        <v>107</v>
      </c>
      <c r="K61" s="172"/>
      <c r="L61" s="42"/>
    </row>
    <row r="62" s="1" customFormat="1" ht="10.32" customHeight="1">
      <c r="B62" s="37"/>
      <c r="C62" s="38"/>
      <c r="D62" s="38"/>
      <c r="E62" s="38"/>
      <c r="F62" s="38"/>
      <c r="G62" s="38"/>
      <c r="H62" s="38"/>
      <c r="I62" s="142"/>
      <c r="J62" s="38"/>
      <c r="K62" s="38"/>
      <c r="L62" s="42"/>
    </row>
    <row r="63" s="1" customFormat="1" ht="22.8" customHeight="1">
      <c r="B63" s="37"/>
      <c r="C63" s="175" t="s">
        <v>108</v>
      </c>
      <c r="D63" s="38"/>
      <c r="E63" s="38"/>
      <c r="F63" s="38"/>
      <c r="G63" s="38"/>
      <c r="H63" s="38"/>
      <c r="I63" s="142"/>
      <c r="J63" s="97">
        <f>J93</f>
        <v>0</v>
      </c>
      <c r="K63" s="38"/>
      <c r="L63" s="42"/>
      <c r="AU63" s="16" t="s">
        <v>109</v>
      </c>
    </row>
    <row r="64" s="8" customFormat="1" ht="24.96" customHeight="1">
      <c r="B64" s="176"/>
      <c r="C64" s="177"/>
      <c r="D64" s="178" t="s">
        <v>110</v>
      </c>
      <c r="E64" s="179"/>
      <c r="F64" s="179"/>
      <c r="G64" s="179"/>
      <c r="H64" s="179"/>
      <c r="I64" s="180"/>
      <c r="J64" s="181">
        <f>J94</f>
        <v>0</v>
      </c>
      <c r="K64" s="177"/>
      <c r="L64" s="182"/>
    </row>
    <row r="65" s="9" customFormat="1" ht="19.92" customHeight="1">
      <c r="B65" s="183"/>
      <c r="C65" s="121"/>
      <c r="D65" s="184" t="s">
        <v>111</v>
      </c>
      <c r="E65" s="185"/>
      <c r="F65" s="185"/>
      <c r="G65" s="185"/>
      <c r="H65" s="185"/>
      <c r="I65" s="186"/>
      <c r="J65" s="187">
        <f>J95</f>
        <v>0</v>
      </c>
      <c r="K65" s="121"/>
      <c r="L65" s="188"/>
    </row>
    <row r="66" s="9" customFormat="1" ht="19.92" customHeight="1">
      <c r="B66" s="183"/>
      <c r="C66" s="121"/>
      <c r="D66" s="184" t="s">
        <v>112</v>
      </c>
      <c r="E66" s="185"/>
      <c r="F66" s="185"/>
      <c r="G66" s="185"/>
      <c r="H66" s="185"/>
      <c r="I66" s="186"/>
      <c r="J66" s="187">
        <f>J210</f>
        <v>0</v>
      </c>
      <c r="K66" s="121"/>
      <c r="L66" s="188"/>
    </row>
    <row r="67" s="9" customFormat="1" ht="19.92" customHeight="1">
      <c r="B67" s="183"/>
      <c r="C67" s="121"/>
      <c r="D67" s="184" t="s">
        <v>381</v>
      </c>
      <c r="E67" s="185"/>
      <c r="F67" s="185"/>
      <c r="G67" s="185"/>
      <c r="H67" s="185"/>
      <c r="I67" s="186"/>
      <c r="J67" s="187">
        <f>J243</f>
        <v>0</v>
      </c>
      <c r="K67" s="121"/>
      <c r="L67" s="188"/>
    </row>
    <row r="68" s="9" customFormat="1" ht="19.92" customHeight="1">
      <c r="B68" s="183"/>
      <c r="C68" s="121"/>
      <c r="D68" s="184" t="s">
        <v>113</v>
      </c>
      <c r="E68" s="185"/>
      <c r="F68" s="185"/>
      <c r="G68" s="185"/>
      <c r="H68" s="185"/>
      <c r="I68" s="186"/>
      <c r="J68" s="187">
        <f>J285</f>
        <v>0</v>
      </c>
      <c r="K68" s="121"/>
      <c r="L68" s="188"/>
    </row>
    <row r="69" s="9" customFormat="1" ht="19.92" customHeight="1">
      <c r="B69" s="183"/>
      <c r="C69" s="121"/>
      <c r="D69" s="184" t="s">
        <v>382</v>
      </c>
      <c r="E69" s="185"/>
      <c r="F69" s="185"/>
      <c r="G69" s="185"/>
      <c r="H69" s="185"/>
      <c r="I69" s="186"/>
      <c r="J69" s="187">
        <f>J324</f>
        <v>0</v>
      </c>
      <c r="K69" s="121"/>
      <c r="L69" s="188"/>
    </row>
    <row r="70" s="9" customFormat="1" ht="19.92" customHeight="1">
      <c r="B70" s="183"/>
      <c r="C70" s="121"/>
      <c r="D70" s="184" t="s">
        <v>383</v>
      </c>
      <c r="E70" s="185"/>
      <c r="F70" s="185"/>
      <c r="G70" s="185"/>
      <c r="H70" s="185"/>
      <c r="I70" s="186"/>
      <c r="J70" s="187">
        <f>J330</f>
        <v>0</v>
      </c>
      <c r="K70" s="121"/>
      <c r="L70" s="188"/>
    </row>
    <row r="71" s="9" customFormat="1" ht="19.92" customHeight="1">
      <c r="B71" s="183"/>
      <c r="C71" s="121"/>
      <c r="D71" s="184" t="s">
        <v>115</v>
      </c>
      <c r="E71" s="185"/>
      <c r="F71" s="185"/>
      <c r="G71" s="185"/>
      <c r="H71" s="185"/>
      <c r="I71" s="186"/>
      <c r="J71" s="187">
        <f>J355</f>
        <v>0</v>
      </c>
      <c r="K71" s="121"/>
      <c r="L71" s="188"/>
    </row>
    <row r="72" s="1" customFormat="1" ht="21.84" customHeight="1">
      <c r="B72" s="37"/>
      <c r="C72" s="38"/>
      <c r="D72" s="38"/>
      <c r="E72" s="38"/>
      <c r="F72" s="38"/>
      <c r="G72" s="38"/>
      <c r="H72" s="38"/>
      <c r="I72" s="142"/>
      <c r="J72" s="38"/>
      <c r="K72" s="38"/>
      <c r="L72" s="42"/>
    </row>
    <row r="73" s="1" customFormat="1" ht="6.96" customHeight="1">
      <c r="B73" s="56"/>
      <c r="C73" s="57"/>
      <c r="D73" s="57"/>
      <c r="E73" s="57"/>
      <c r="F73" s="57"/>
      <c r="G73" s="57"/>
      <c r="H73" s="57"/>
      <c r="I73" s="166"/>
      <c r="J73" s="57"/>
      <c r="K73" s="57"/>
      <c r="L73" s="42"/>
    </row>
    <row r="77" s="1" customFormat="1" ht="6.96" customHeight="1">
      <c r="B77" s="58"/>
      <c r="C77" s="59"/>
      <c r="D77" s="59"/>
      <c r="E77" s="59"/>
      <c r="F77" s="59"/>
      <c r="G77" s="59"/>
      <c r="H77" s="59"/>
      <c r="I77" s="169"/>
      <c r="J77" s="59"/>
      <c r="K77" s="59"/>
      <c r="L77" s="42"/>
    </row>
    <row r="78" s="1" customFormat="1" ht="24.96" customHeight="1">
      <c r="B78" s="37"/>
      <c r="C78" s="22" t="s">
        <v>116</v>
      </c>
      <c r="D78" s="38"/>
      <c r="E78" s="38"/>
      <c r="F78" s="38"/>
      <c r="G78" s="38"/>
      <c r="H78" s="38"/>
      <c r="I78" s="142"/>
      <c r="J78" s="38"/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42"/>
      <c r="J79" s="38"/>
      <c r="K79" s="38"/>
      <c r="L79" s="42"/>
    </row>
    <row r="80" s="1" customFormat="1" ht="12" customHeight="1">
      <c r="B80" s="37"/>
      <c r="C80" s="31" t="s">
        <v>16</v>
      </c>
      <c r="D80" s="38"/>
      <c r="E80" s="38"/>
      <c r="F80" s="38"/>
      <c r="G80" s="38"/>
      <c r="H80" s="38"/>
      <c r="I80" s="142"/>
      <c r="J80" s="38"/>
      <c r="K80" s="38"/>
      <c r="L80" s="42"/>
    </row>
    <row r="81" s="1" customFormat="1" ht="16.5" customHeight="1">
      <c r="B81" s="37"/>
      <c r="C81" s="38"/>
      <c r="D81" s="38"/>
      <c r="E81" s="170" t="str">
        <f>E7</f>
        <v>VD Letovice-odstranění sedimentů</v>
      </c>
      <c r="F81" s="31"/>
      <c r="G81" s="31"/>
      <c r="H81" s="31"/>
      <c r="I81" s="142"/>
      <c r="J81" s="38"/>
      <c r="K81" s="38"/>
      <c r="L81" s="42"/>
    </row>
    <row r="82" ht="12" customHeight="1">
      <c r="B82" s="20"/>
      <c r="C82" s="31" t="s">
        <v>101</v>
      </c>
      <c r="D82" s="21"/>
      <c r="E82" s="21"/>
      <c r="F82" s="21"/>
      <c r="G82" s="21"/>
      <c r="H82" s="21"/>
      <c r="I82" s="135"/>
      <c r="J82" s="21"/>
      <c r="K82" s="21"/>
      <c r="L82" s="19"/>
    </row>
    <row r="83" s="1" customFormat="1" ht="16.5" customHeight="1">
      <c r="B83" s="37"/>
      <c r="C83" s="38"/>
      <c r="D83" s="38"/>
      <c r="E83" s="170" t="s">
        <v>102</v>
      </c>
      <c r="F83" s="38"/>
      <c r="G83" s="38"/>
      <c r="H83" s="38"/>
      <c r="I83" s="142"/>
      <c r="J83" s="38"/>
      <c r="K83" s="38"/>
      <c r="L83" s="42"/>
    </row>
    <row r="84" s="1" customFormat="1" ht="12" customHeight="1">
      <c r="B84" s="37"/>
      <c r="C84" s="31" t="s">
        <v>103</v>
      </c>
      <c r="D84" s="38"/>
      <c r="E84" s="38"/>
      <c r="F84" s="38"/>
      <c r="G84" s="38"/>
      <c r="H84" s="38"/>
      <c r="I84" s="142"/>
      <c r="J84" s="38"/>
      <c r="K84" s="38"/>
      <c r="L84" s="42"/>
    </row>
    <row r="85" s="1" customFormat="1" ht="16.5" customHeight="1">
      <c r="B85" s="37"/>
      <c r="C85" s="38"/>
      <c r="D85" s="38"/>
      <c r="E85" s="63" t="str">
        <f>E11</f>
        <v>SO 01.2 - SO 01.2 - Vnořená sedimentační hráz</v>
      </c>
      <c r="F85" s="38"/>
      <c r="G85" s="38"/>
      <c r="H85" s="38"/>
      <c r="I85" s="142"/>
      <c r="J85" s="38"/>
      <c r="K85" s="38"/>
      <c r="L85" s="42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142"/>
      <c r="J86" s="38"/>
      <c r="K86" s="38"/>
      <c r="L86" s="42"/>
    </row>
    <row r="87" s="1" customFormat="1" ht="12" customHeight="1">
      <c r="B87" s="37"/>
      <c r="C87" s="31" t="s">
        <v>20</v>
      </c>
      <c r="D87" s="38"/>
      <c r="E87" s="38"/>
      <c r="F87" s="26" t="str">
        <f>F14</f>
        <v xml:space="preserve"> </v>
      </c>
      <c r="G87" s="38"/>
      <c r="H87" s="38"/>
      <c r="I87" s="144" t="s">
        <v>22</v>
      </c>
      <c r="J87" s="66" t="str">
        <f>IF(J14="","",J14)</f>
        <v>5. 2. 2019</v>
      </c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42"/>
      <c r="J88" s="38"/>
      <c r="K88" s="38"/>
      <c r="L88" s="42"/>
    </row>
    <row r="89" s="1" customFormat="1" ht="13.65" customHeight="1">
      <c r="B89" s="37"/>
      <c r="C89" s="31" t="s">
        <v>24</v>
      </c>
      <c r="D89" s="38"/>
      <c r="E89" s="38"/>
      <c r="F89" s="26" t="str">
        <f>E17</f>
        <v xml:space="preserve"> </v>
      </c>
      <c r="G89" s="38"/>
      <c r="H89" s="38"/>
      <c r="I89" s="144" t="s">
        <v>29</v>
      </c>
      <c r="J89" s="35" t="str">
        <f>E23</f>
        <v xml:space="preserve"> </v>
      </c>
      <c r="K89" s="38"/>
      <c r="L89" s="42"/>
    </row>
    <row r="90" s="1" customFormat="1" ht="13.65" customHeight="1">
      <c r="B90" s="37"/>
      <c r="C90" s="31" t="s">
        <v>27</v>
      </c>
      <c r="D90" s="38"/>
      <c r="E90" s="38"/>
      <c r="F90" s="26" t="str">
        <f>IF(E20="","",E20)</f>
        <v>Vyplň údaj</v>
      </c>
      <c r="G90" s="38"/>
      <c r="H90" s="38"/>
      <c r="I90" s="144" t="s">
        <v>32</v>
      </c>
      <c r="J90" s="35" t="str">
        <f>E26</f>
        <v xml:space="preserve"> </v>
      </c>
      <c r="K90" s="38"/>
      <c r="L90" s="42"/>
    </row>
    <row r="91" s="1" customFormat="1" ht="10.32" customHeight="1">
      <c r="B91" s="37"/>
      <c r="C91" s="38"/>
      <c r="D91" s="38"/>
      <c r="E91" s="38"/>
      <c r="F91" s="38"/>
      <c r="G91" s="38"/>
      <c r="H91" s="38"/>
      <c r="I91" s="142"/>
      <c r="J91" s="38"/>
      <c r="K91" s="38"/>
      <c r="L91" s="42"/>
    </row>
    <row r="92" s="10" customFormat="1" ht="29.28" customHeight="1">
      <c r="B92" s="189"/>
      <c r="C92" s="190" t="s">
        <v>117</v>
      </c>
      <c r="D92" s="191" t="s">
        <v>53</v>
      </c>
      <c r="E92" s="191" t="s">
        <v>49</v>
      </c>
      <c r="F92" s="191" t="s">
        <v>50</v>
      </c>
      <c r="G92" s="191" t="s">
        <v>118</v>
      </c>
      <c r="H92" s="191" t="s">
        <v>119</v>
      </c>
      <c r="I92" s="192" t="s">
        <v>120</v>
      </c>
      <c r="J92" s="193" t="s">
        <v>107</v>
      </c>
      <c r="K92" s="194" t="s">
        <v>121</v>
      </c>
      <c r="L92" s="195"/>
      <c r="M92" s="87" t="s">
        <v>1</v>
      </c>
      <c r="N92" s="88" t="s">
        <v>38</v>
      </c>
      <c r="O92" s="88" t="s">
        <v>122</v>
      </c>
      <c r="P92" s="88" t="s">
        <v>123</v>
      </c>
      <c r="Q92" s="88" t="s">
        <v>124</v>
      </c>
      <c r="R92" s="88" t="s">
        <v>125</v>
      </c>
      <c r="S92" s="88" t="s">
        <v>126</v>
      </c>
      <c r="T92" s="89" t="s">
        <v>127</v>
      </c>
    </row>
    <row r="93" s="1" customFormat="1" ht="22.8" customHeight="1">
      <c r="B93" s="37"/>
      <c r="C93" s="94" t="s">
        <v>128</v>
      </c>
      <c r="D93" s="38"/>
      <c r="E93" s="38"/>
      <c r="F93" s="38"/>
      <c r="G93" s="38"/>
      <c r="H93" s="38"/>
      <c r="I93" s="142"/>
      <c r="J93" s="196">
        <f>BK93</f>
        <v>0</v>
      </c>
      <c r="K93" s="38"/>
      <c r="L93" s="42"/>
      <c r="M93" s="90"/>
      <c r="N93" s="91"/>
      <c r="O93" s="91"/>
      <c r="P93" s="197">
        <f>P94</f>
        <v>0</v>
      </c>
      <c r="Q93" s="91"/>
      <c r="R93" s="197">
        <f>R94</f>
        <v>7266.69831013371</v>
      </c>
      <c r="S93" s="91"/>
      <c r="T93" s="198">
        <f>T94</f>
        <v>0</v>
      </c>
      <c r="AT93" s="16" t="s">
        <v>67</v>
      </c>
      <c r="AU93" s="16" t="s">
        <v>109</v>
      </c>
      <c r="BK93" s="199">
        <f>BK94</f>
        <v>0</v>
      </c>
    </row>
    <row r="94" s="11" customFormat="1" ht="25.92" customHeight="1">
      <c r="B94" s="200"/>
      <c r="C94" s="201"/>
      <c r="D94" s="202" t="s">
        <v>67</v>
      </c>
      <c r="E94" s="203" t="s">
        <v>129</v>
      </c>
      <c r="F94" s="203" t="s">
        <v>130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P95+P210+P243+P285+P324+P330+P355</f>
        <v>0</v>
      </c>
      <c r="Q94" s="208"/>
      <c r="R94" s="209">
        <f>R95+R210+R243+R285+R324+R330+R355</f>
        <v>7266.69831013371</v>
      </c>
      <c r="S94" s="208"/>
      <c r="T94" s="210">
        <f>T95+T210+T243+T285+T324+T330+T355</f>
        <v>0</v>
      </c>
      <c r="AR94" s="211" t="s">
        <v>31</v>
      </c>
      <c r="AT94" s="212" t="s">
        <v>67</v>
      </c>
      <c r="AU94" s="212" t="s">
        <v>68</v>
      </c>
      <c r="AY94" s="211" t="s">
        <v>131</v>
      </c>
      <c r="BK94" s="213">
        <f>BK95+BK210+BK243+BK285+BK324+BK330+BK355</f>
        <v>0</v>
      </c>
    </row>
    <row r="95" s="11" customFormat="1" ht="22.8" customHeight="1">
      <c r="B95" s="200"/>
      <c r="C95" s="201"/>
      <c r="D95" s="202" t="s">
        <v>67</v>
      </c>
      <c r="E95" s="214" t="s">
        <v>31</v>
      </c>
      <c r="F95" s="214" t="s">
        <v>132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SUM(P96:P209)</f>
        <v>0</v>
      </c>
      <c r="Q95" s="208"/>
      <c r="R95" s="209">
        <f>SUM(R96:R209)</f>
        <v>61.75084872</v>
      </c>
      <c r="S95" s="208"/>
      <c r="T95" s="210">
        <f>SUM(T96:T209)</f>
        <v>0</v>
      </c>
      <c r="AR95" s="211" t="s">
        <v>31</v>
      </c>
      <c r="AT95" s="212" t="s">
        <v>67</v>
      </c>
      <c r="AU95" s="212" t="s">
        <v>31</v>
      </c>
      <c r="AY95" s="211" t="s">
        <v>131</v>
      </c>
      <c r="BK95" s="213">
        <f>SUM(BK96:BK209)</f>
        <v>0</v>
      </c>
    </row>
    <row r="96" s="1" customFormat="1" ht="16.5" customHeight="1">
      <c r="B96" s="37"/>
      <c r="C96" s="216" t="s">
        <v>31</v>
      </c>
      <c r="D96" s="216" t="s">
        <v>133</v>
      </c>
      <c r="E96" s="217" t="s">
        <v>384</v>
      </c>
      <c r="F96" s="218" t="s">
        <v>385</v>
      </c>
      <c r="G96" s="219" t="s">
        <v>386</v>
      </c>
      <c r="H96" s="220">
        <v>80</v>
      </c>
      <c r="I96" s="221"/>
      <c r="J96" s="220">
        <f>ROUND(I96*H96,1)</f>
        <v>0</v>
      </c>
      <c r="K96" s="218" t="s">
        <v>137</v>
      </c>
      <c r="L96" s="42"/>
      <c r="M96" s="222" t="s">
        <v>1</v>
      </c>
      <c r="N96" s="223" t="s">
        <v>39</v>
      </c>
      <c r="O96" s="78"/>
      <c r="P96" s="224">
        <f>O96*H96</f>
        <v>0</v>
      </c>
      <c r="Q96" s="224">
        <v>0.021022547999999999</v>
      </c>
      <c r="R96" s="224">
        <f>Q96*H96</f>
        <v>1.6818038399999999</v>
      </c>
      <c r="S96" s="224">
        <v>0</v>
      </c>
      <c r="T96" s="225">
        <f>S96*H96</f>
        <v>0</v>
      </c>
      <c r="AR96" s="16" t="s">
        <v>138</v>
      </c>
      <c r="AT96" s="16" t="s">
        <v>133</v>
      </c>
      <c r="AU96" s="16" t="s">
        <v>76</v>
      </c>
      <c r="AY96" s="16" t="s">
        <v>131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6" t="s">
        <v>31</v>
      </c>
      <c r="BK96" s="226">
        <f>ROUND(I96*H96,1)</f>
        <v>0</v>
      </c>
      <c r="BL96" s="16" t="s">
        <v>138</v>
      </c>
      <c r="BM96" s="16" t="s">
        <v>387</v>
      </c>
    </row>
    <row r="97" s="1" customFormat="1">
      <c r="B97" s="37"/>
      <c r="C97" s="38"/>
      <c r="D97" s="227" t="s">
        <v>140</v>
      </c>
      <c r="E97" s="38"/>
      <c r="F97" s="228" t="s">
        <v>388</v>
      </c>
      <c r="G97" s="38"/>
      <c r="H97" s="38"/>
      <c r="I97" s="142"/>
      <c r="J97" s="38"/>
      <c r="K97" s="38"/>
      <c r="L97" s="42"/>
      <c r="M97" s="229"/>
      <c r="N97" s="78"/>
      <c r="O97" s="78"/>
      <c r="P97" s="78"/>
      <c r="Q97" s="78"/>
      <c r="R97" s="78"/>
      <c r="S97" s="78"/>
      <c r="T97" s="79"/>
      <c r="AT97" s="16" t="s">
        <v>140</v>
      </c>
      <c r="AU97" s="16" t="s">
        <v>76</v>
      </c>
    </row>
    <row r="98" s="12" customFormat="1">
      <c r="B98" s="230"/>
      <c r="C98" s="231"/>
      <c r="D98" s="227" t="s">
        <v>142</v>
      </c>
      <c r="E98" s="232" t="s">
        <v>1</v>
      </c>
      <c r="F98" s="233" t="s">
        <v>389</v>
      </c>
      <c r="G98" s="231"/>
      <c r="H98" s="234">
        <v>80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AT98" s="240" t="s">
        <v>142</v>
      </c>
      <c r="AU98" s="240" t="s">
        <v>76</v>
      </c>
      <c r="AV98" s="12" t="s">
        <v>76</v>
      </c>
      <c r="AW98" s="12" t="s">
        <v>30</v>
      </c>
      <c r="AX98" s="12" t="s">
        <v>68</v>
      </c>
      <c r="AY98" s="240" t="s">
        <v>131</v>
      </c>
    </row>
    <row r="99" s="14" customFormat="1">
      <c r="B99" s="252"/>
      <c r="C99" s="253"/>
      <c r="D99" s="227" t="s">
        <v>142</v>
      </c>
      <c r="E99" s="254" t="s">
        <v>1</v>
      </c>
      <c r="F99" s="255" t="s">
        <v>146</v>
      </c>
      <c r="G99" s="253"/>
      <c r="H99" s="256">
        <v>80</v>
      </c>
      <c r="I99" s="257"/>
      <c r="J99" s="253"/>
      <c r="K99" s="253"/>
      <c r="L99" s="258"/>
      <c r="M99" s="259"/>
      <c r="N99" s="260"/>
      <c r="O99" s="260"/>
      <c r="P99" s="260"/>
      <c r="Q99" s="260"/>
      <c r="R99" s="260"/>
      <c r="S99" s="260"/>
      <c r="T99" s="261"/>
      <c r="AT99" s="262" t="s">
        <v>142</v>
      </c>
      <c r="AU99" s="262" t="s">
        <v>76</v>
      </c>
      <c r="AV99" s="14" t="s">
        <v>138</v>
      </c>
      <c r="AW99" s="14" t="s">
        <v>30</v>
      </c>
      <c r="AX99" s="14" t="s">
        <v>31</v>
      </c>
      <c r="AY99" s="262" t="s">
        <v>131</v>
      </c>
    </row>
    <row r="100" s="1" customFormat="1" ht="16.5" customHeight="1">
      <c r="B100" s="37"/>
      <c r="C100" s="216" t="s">
        <v>76</v>
      </c>
      <c r="D100" s="216" t="s">
        <v>133</v>
      </c>
      <c r="E100" s="217" t="s">
        <v>390</v>
      </c>
      <c r="F100" s="218" t="s">
        <v>391</v>
      </c>
      <c r="G100" s="219" t="s">
        <v>392</v>
      </c>
      <c r="H100" s="220">
        <v>4320</v>
      </c>
      <c r="I100" s="221"/>
      <c r="J100" s="220">
        <f>ROUND(I100*H100,1)</f>
        <v>0</v>
      </c>
      <c r="K100" s="218" t="s">
        <v>137</v>
      </c>
      <c r="L100" s="42"/>
      <c r="M100" s="222" t="s">
        <v>1</v>
      </c>
      <c r="N100" s="223" t="s">
        <v>39</v>
      </c>
      <c r="O100" s="78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AR100" s="16" t="s">
        <v>138</v>
      </c>
      <c r="AT100" s="16" t="s">
        <v>133</v>
      </c>
      <c r="AU100" s="16" t="s">
        <v>76</v>
      </c>
      <c r="AY100" s="16" t="s">
        <v>131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6" t="s">
        <v>31</v>
      </c>
      <c r="BK100" s="226">
        <f>ROUND(I100*H100,1)</f>
        <v>0</v>
      </c>
      <c r="BL100" s="16" t="s">
        <v>138</v>
      </c>
      <c r="BM100" s="16" t="s">
        <v>393</v>
      </c>
    </row>
    <row r="101" s="1" customFormat="1">
      <c r="B101" s="37"/>
      <c r="C101" s="38"/>
      <c r="D101" s="227" t="s">
        <v>140</v>
      </c>
      <c r="E101" s="38"/>
      <c r="F101" s="228" t="s">
        <v>394</v>
      </c>
      <c r="G101" s="38"/>
      <c r="H101" s="38"/>
      <c r="I101" s="142"/>
      <c r="J101" s="38"/>
      <c r="K101" s="38"/>
      <c r="L101" s="42"/>
      <c r="M101" s="229"/>
      <c r="N101" s="78"/>
      <c r="O101" s="78"/>
      <c r="P101" s="78"/>
      <c r="Q101" s="78"/>
      <c r="R101" s="78"/>
      <c r="S101" s="78"/>
      <c r="T101" s="79"/>
      <c r="AT101" s="16" t="s">
        <v>140</v>
      </c>
      <c r="AU101" s="16" t="s">
        <v>76</v>
      </c>
    </row>
    <row r="102" s="12" customFormat="1">
      <c r="B102" s="230"/>
      <c r="C102" s="231"/>
      <c r="D102" s="227" t="s">
        <v>142</v>
      </c>
      <c r="E102" s="232" t="s">
        <v>1</v>
      </c>
      <c r="F102" s="233" t="s">
        <v>395</v>
      </c>
      <c r="G102" s="231"/>
      <c r="H102" s="234">
        <v>4320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AT102" s="240" t="s">
        <v>142</v>
      </c>
      <c r="AU102" s="240" t="s">
        <v>76</v>
      </c>
      <c r="AV102" s="12" t="s">
        <v>76</v>
      </c>
      <c r="AW102" s="12" t="s">
        <v>30</v>
      </c>
      <c r="AX102" s="12" t="s">
        <v>68</v>
      </c>
      <c r="AY102" s="240" t="s">
        <v>131</v>
      </c>
    </row>
    <row r="103" s="14" customFormat="1">
      <c r="B103" s="252"/>
      <c r="C103" s="253"/>
      <c r="D103" s="227" t="s">
        <v>142</v>
      </c>
      <c r="E103" s="254" t="s">
        <v>1</v>
      </c>
      <c r="F103" s="255" t="s">
        <v>146</v>
      </c>
      <c r="G103" s="253"/>
      <c r="H103" s="256">
        <v>4320</v>
      </c>
      <c r="I103" s="257"/>
      <c r="J103" s="253"/>
      <c r="K103" s="253"/>
      <c r="L103" s="258"/>
      <c r="M103" s="259"/>
      <c r="N103" s="260"/>
      <c r="O103" s="260"/>
      <c r="P103" s="260"/>
      <c r="Q103" s="260"/>
      <c r="R103" s="260"/>
      <c r="S103" s="260"/>
      <c r="T103" s="261"/>
      <c r="AT103" s="262" t="s">
        <v>142</v>
      </c>
      <c r="AU103" s="262" t="s">
        <v>76</v>
      </c>
      <c r="AV103" s="14" t="s">
        <v>138</v>
      </c>
      <c r="AW103" s="14" t="s">
        <v>30</v>
      </c>
      <c r="AX103" s="14" t="s">
        <v>31</v>
      </c>
      <c r="AY103" s="262" t="s">
        <v>131</v>
      </c>
    </row>
    <row r="104" s="1" customFormat="1" ht="16.5" customHeight="1">
      <c r="B104" s="37"/>
      <c r="C104" s="216" t="s">
        <v>145</v>
      </c>
      <c r="D104" s="216" t="s">
        <v>133</v>
      </c>
      <c r="E104" s="217" t="s">
        <v>396</v>
      </c>
      <c r="F104" s="218" t="s">
        <v>397</v>
      </c>
      <c r="G104" s="219" t="s">
        <v>398</v>
      </c>
      <c r="H104" s="220">
        <v>180</v>
      </c>
      <c r="I104" s="221"/>
      <c r="J104" s="220">
        <f>ROUND(I104*H104,1)</f>
        <v>0</v>
      </c>
      <c r="K104" s="218" t="s">
        <v>137</v>
      </c>
      <c r="L104" s="42"/>
      <c r="M104" s="222" t="s">
        <v>1</v>
      </c>
      <c r="N104" s="223" t="s">
        <v>39</v>
      </c>
      <c r="O104" s="78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AR104" s="16" t="s">
        <v>138</v>
      </c>
      <c r="AT104" s="16" t="s">
        <v>133</v>
      </c>
      <c r="AU104" s="16" t="s">
        <v>76</v>
      </c>
      <c r="AY104" s="16" t="s">
        <v>131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6" t="s">
        <v>31</v>
      </c>
      <c r="BK104" s="226">
        <f>ROUND(I104*H104,1)</f>
        <v>0</v>
      </c>
      <c r="BL104" s="16" t="s">
        <v>138</v>
      </c>
      <c r="BM104" s="16" t="s">
        <v>399</v>
      </c>
    </row>
    <row r="105" s="1" customFormat="1">
      <c r="B105" s="37"/>
      <c r="C105" s="38"/>
      <c r="D105" s="227" t="s">
        <v>140</v>
      </c>
      <c r="E105" s="38"/>
      <c r="F105" s="228" t="s">
        <v>400</v>
      </c>
      <c r="G105" s="38"/>
      <c r="H105" s="38"/>
      <c r="I105" s="142"/>
      <c r="J105" s="38"/>
      <c r="K105" s="38"/>
      <c r="L105" s="42"/>
      <c r="M105" s="229"/>
      <c r="N105" s="78"/>
      <c r="O105" s="78"/>
      <c r="P105" s="78"/>
      <c r="Q105" s="78"/>
      <c r="R105" s="78"/>
      <c r="S105" s="78"/>
      <c r="T105" s="79"/>
      <c r="AT105" s="16" t="s">
        <v>140</v>
      </c>
      <c r="AU105" s="16" t="s">
        <v>76</v>
      </c>
    </row>
    <row r="106" s="1" customFormat="1" ht="16.5" customHeight="1">
      <c r="B106" s="37"/>
      <c r="C106" s="216" t="s">
        <v>138</v>
      </c>
      <c r="D106" s="216" t="s">
        <v>133</v>
      </c>
      <c r="E106" s="217" t="s">
        <v>401</v>
      </c>
      <c r="F106" s="218" t="s">
        <v>402</v>
      </c>
      <c r="G106" s="219" t="s">
        <v>240</v>
      </c>
      <c r="H106" s="220">
        <v>4401.6000000000004</v>
      </c>
      <c r="I106" s="221"/>
      <c r="J106" s="220">
        <f>ROUND(I106*H106,1)</f>
        <v>0</v>
      </c>
      <c r="K106" s="218" t="s">
        <v>137</v>
      </c>
      <c r="L106" s="42"/>
      <c r="M106" s="222" t="s">
        <v>1</v>
      </c>
      <c r="N106" s="223" t="s">
        <v>39</v>
      </c>
      <c r="O106" s="78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AR106" s="16" t="s">
        <v>138</v>
      </c>
      <c r="AT106" s="16" t="s">
        <v>133</v>
      </c>
      <c r="AU106" s="16" t="s">
        <v>76</v>
      </c>
      <c r="AY106" s="16" t="s">
        <v>131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6" t="s">
        <v>31</v>
      </c>
      <c r="BK106" s="226">
        <f>ROUND(I106*H106,1)</f>
        <v>0</v>
      </c>
      <c r="BL106" s="16" t="s">
        <v>138</v>
      </c>
      <c r="BM106" s="16" t="s">
        <v>403</v>
      </c>
    </row>
    <row r="107" s="1" customFormat="1">
      <c r="B107" s="37"/>
      <c r="C107" s="38"/>
      <c r="D107" s="227" t="s">
        <v>140</v>
      </c>
      <c r="E107" s="38"/>
      <c r="F107" s="228" t="s">
        <v>404</v>
      </c>
      <c r="G107" s="38"/>
      <c r="H107" s="38"/>
      <c r="I107" s="142"/>
      <c r="J107" s="38"/>
      <c r="K107" s="38"/>
      <c r="L107" s="42"/>
      <c r="M107" s="229"/>
      <c r="N107" s="78"/>
      <c r="O107" s="78"/>
      <c r="P107" s="78"/>
      <c r="Q107" s="78"/>
      <c r="R107" s="78"/>
      <c r="S107" s="78"/>
      <c r="T107" s="79"/>
      <c r="AT107" s="16" t="s">
        <v>140</v>
      </c>
      <c r="AU107" s="16" t="s">
        <v>76</v>
      </c>
    </row>
    <row r="108" s="12" customFormat="1">
      <c r="B108" s="230"/>
      <c r="C108" s="231"/>
      <c r="D108" s="227" t="s">
        <v>142</v>
      </c>
      <c r="E108" s="232" t="s">
        <v>1</v>
      </c>
      <c r="F108" s="233" t="s">
        <v>405</v>
      </c>
      <c r="G108" s="231"/>
      <c r="H108" s="234">
        <v>3600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AT108" s="240" t="s">
        <v>142</v>
      </c>
      <c r="AU108" s="240" t="s">
        <v>76</v>
      </c>
      <c r="AV108" s="12" t="s">
        <v>76</v>
      </c>
      <c r="AW108" s="12" t="s">
        <v>30</v>
      </c>
      <c r="AX108" s="12" t="s">
        <v>68</v>
      </c>
      <c r="AY108" s="240" t="s">
        <v>131</v>
      </c>
    </row>
    <row r="109" s="13" customFormat="1">
      <c r="B109" s="241"/>
      <c r="C109" s="242"/>
      <c r="D109" s="227" t="s">
        <v>142</v>
      </c>
      <c r="E109" s="243" t="s">
        <v>1</v>
      </c>
      <c r="F109" s="244" t="s">
        <v>406</v>
      </c>
      <c r="G109" s="242"/>
      <c r="H109" s="245">
        <v>3600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AT109" s="251" t="s">
        <v>142</v>
      </c>
      <c r="AU109" s="251" t="s">
        <v>76</v>
      </c>
      <c r="AV109" s="13" t="s">
        <v>145</v>
      </c>
      <c r="AW109" s="13" t="s">
        <v>30</v>
      </c>
      <c r="AX109" s="13" t="s">
        <v>68</v>
      </c>
      <c r="AY109" s="251" t="s">
        <v>131</v>
      </c>
    </row>
    <row r="110" s="12" customFormat="1">
      <c r="B110" s="230"/>
      <c r="C110" s="231"/>
      <c r="D110" s="227" t="s">
        <v>142</v>
      </c>
      <c r="E110" s="232" t="s">
        <v>1</v>
      </c>
      <c r="F110" s="233" t="s">
        <v>407</v>
      </c>
      <c r="G110" s="231"/>
      <c r="H110" s="234">
        <v>801.60000000000002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AT110" s="240" t="s">
        <v>142</v>
      </c>
      <c r="AU110" s="240" t="s">
        <v>76</v>
      </c>
      <c r="AV110" s="12" t="s">
        <v>76</v>
      </c>
      <c r="AW110" s="12" t="s">
        <v>30</v>
      </c>
      <c r="AX110" s="12" t="s">
        <v>68</v>
      </c>
      <c r="AY110" s="240" t="s">
        <v>131</v>
      </c>
    </row>
    <row r="111" s="13" customFormat="1">
      <c r="B111" s="241"/>
      <c r="C111" s="242"/>
      <c r="D111" s="227" t="s">
        <v>142</v>
      </c>
      <c r="E111" s="243" t="s">
        <v>1</v>
      </c>
      <c r="F111" s="244" t="s">
        <v>408</v>
      </c>
      <c r="G111" s="242"/>
      <c r="H111" s="245">
        <v>801.60000000000002</v>
      </c>
      <c r="I111" s="246"/>
      <c r="J111" s="242"/>
      <c r="K111" s="242"/>
      <c r="L111" s="247"/>
      <c r="M111" s="248"/>
      <c r="N111" s="249"/>
      <c r="O111" s="249"/>
      <c r="P111" s="249"/>
      <c r="Q111" s="249"/>
      <c r="R111" s="249"/>
      <c r="S111" s="249"/>
      <c r="T111" s="250"/>
      <c r="AT111" s="251" t="s">
        <v>142</v>
      </c>
      <c r="AU111" s="251" t="s">
        <v>76</v>
      </c>
      <c r="AV111" s="13" t="s">
        <v>145</v>
      </c>
      <c r="AW111" s="13" t="s">
        <v>30</v>
      </c>
      <c r="AX111" s="13" t="s">
        <v>68</v>
      </c>
      <c r="AY111" s="251" t="s">
        <v>131</v>
      </c>
    </row>
    <row r="112" s="14" customFormat="1">
      <c r="B112" s="252"/>
      <c r="C112" s="253"/>
      <c r="D112" s="227" t="s">
        <v>142</v>
      </c>
      <c r="E112" s="254" t="s">
        <v>1</v>
      </c>
      <c r="F112" s="255" t="s">
        <v>146</v>
      </c>
      <c r="G112" s="253"/>
      <c r="H112" s="256">
        <v>4401.6000000000004</v>
      </c>
      <c r="I112" s="257"/>
      <c r="J112" s="253"/>
      <c r="K112" s="253"/>
      <c r="L112" s="258"/>
      <c r="M112" s="259"/>
      <c r="N112" s="260"/>
      <c r="O112" s="260"/>
      <c r="P112" s="260"/>
      <c r="Q112" s="260"/>
      <c r="R112" s="260"/>
      <c r="S112" s="260"/>
      <c r="T112" s="261"/>
      <c r="AT112" s="262" t="s">
        <v>142</v>
      </c>
      <c r="AU112" s="262" t="s">
        <v>76</v>
      </c>
      <c r="AV112" s="14" t="s">
        <v>138</v>
      </c>
      <c r="AW112" s="14" t="s">
        <v>30</v>
      </c>
      <c r="AX112" s="14" t="s">
        <v>31</v>
      </c>
      <c r="AY112" s="262" t="s">
        <v>131</v>
      </c>
    </row>
    <row r="113" s="1" customFormat="1" ht="16.5" customHeight="1">
      <c r="B113" s="37"/>
      <c r="C113" s="216" t="s">
        <v>165</v>
      </c>
      <c r="D113" s="216" t="s">
        <v>133</v>
      </c>
      <c r="E113" s="217" t="s">
        <v>409</v>
      </c>
      <c r="F113" s="218" t="s">
        <v>410</v>
      </c>
      <c r="G113" s="219" t="s">
        <v>240</v>
      </c>
      <c r="H113" s="220">
        <v>2200.8000000000002</v>
      </c>
      <c r="I113" s="221"/>
      <c r="J113" s="220">
        <f>ROUND(I113*H113,1)</f>
        <v>0</v>
      </c>
      <c r="K113" s="218" t="s">
        <v>137</v>
      </c>
      <c r="L113" s="42"/>
      <c r="M113" s="222" t="s">
        <v>1</v>
      </c>
      <c r="N113" s="223" t="s">
        <v>39</v>
      </c>
      <c r="O113" s="78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AR113" s="16" t="s">
        <v>138</v>
      </c>
      <c r="AT113" s="16" t="s">
        <v>133</v>
      </c>
      <c r="AU113" s="16" t="s">
        <v>76</v>
      </c>
      <c r="AY113" s="16" t="s">
        <v>131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6" t="s">
        <v>31</v>
      </c>
      <c r="BK113" s="226">
        <f>ROUND(I113*H113,1)</f>
        <v>0</v>
      </c>
      <c r="BL113" s="16" t="s">
        <v>138</v>
      </c>
      <c r="BM113" s="16" t="s">
        <v>411</v>
      </c>
    </row>
    <row r="114" s="1" customFormat="1">
      <c r="B114" s="37"/>
      <c r="C114" s="38"/>
      <c r="D114" s="227" t="s">
        <v>140</v>
      </c>
      <c r="E114" s="38"/>
      <c r="F114" s="228" t="s">
        <v>412</v>
      </c>
      <c r="G114" s="38"/>
      <c r="H114" s="38"/>
      <c r="I114" s="142"/>
      <c r="J114" s="38"/>
      <c r="K114" s="38"/>
      <c r="L114" s="42"/>
      <c r="M114" s="229"/>
      <c r="N114" s="78"/>
      <c r="O114" s="78"/>
      <c r="P114" s="78"/>
      <c r="Q114" s="78"/>
      <c r="R114" s="78"/>
      <c r="S114" s="78"/>
      <c r="T114" s="79"/>
      <c r="AT114" s="16" t="s">
        <v>140</v>
      </c>
      <c r="AU114" s="16" t="s">
        <v>76</v>
      </c>
    </row>
    <row r="115" s="12" customFormat="1">
      <c r="B115" s="230"/>
      <c r="C115" s="231"/>
      <c r="D115" s="227" t="s">
        <v>142</v>
      </c>
      <c r="E115" s="232" t="s">
        <v>1</v>
      </c>
      <c r="F115" s="233" t="s">
        <v>413</v>
      </c>
      <c r="G115" s="231"/>
      <c r="H115" s="234">
        <v>2200.8000000000002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AT115" s="240" t="s">
        <v>142</v>
      </c>
      <c r="AU115" s="240" t="s">
        <v>76</v>
      </c>
      <c r="AV115" s="12" t="s">
        <v>76</v>
      </c>
      <c r="AW115" s="12" t="s">
        <v>30</v>
      </c>
      <c r="AX115" s="12" t="s">
        <v>68</v>
      </c>
      <c r="AY115" s="240" t="s">
        <v>131</v>
      </c>
    </row>
    <row r="116" s="14" customFormat="1">
      <c r="B116" s="252"/>
      <c r="C116" s="253"/>
      <c r="D116" s="227" t="s">
        <v>142</v>
      </c>
      <c r="E116" s="254" t="s">
        <v>1</v>
      </c>
      <c r="F116" s="255" t="s">
        <v>146</v>
      </c>
      <c r="G116" s="253"/>
      <c r="H116" s="256">
        <v>2200.8000000000002</v>
      </c>
      <c r="I116" s="257"/>
      <c r="J116" s="253"/>
      <c r="K116" s="253"/>
      <c r="L116" s="258"/>
      <c r="M116" s="259"/>
      <c r="N116" s="260"/>
      <c r="O116" s="260"/>
      <c r="P116" s="260"/>
      <c r="Q116" s="260"/>
      <c r="R116" s="260"/>
      <c r="S116" s="260"/>
      <c r="T116" s="261"/>
      <c r="AT116" s="262" t="s">
        <v>142</v>
      </c>
      <c r="AU116" s="262" t="s">
        <v>76</v>
      </c>
      <c r="AV116" s="14" t="s">
        <v>138</v>
      </c>
      <c r="AW116" s="14" t="s">
        <v>30</v>
      </c>
      <c r="AX116" s="14" t="s">
        <v>31</v>
      </c>
      <c r="AY116" s="262" t="s">
        <v>131</v>
      </c>
    </row>
    <row r="117" s="1" customFormat="1" ht="16.5" customHeight="1">
      <c r="B117" s="37"/>
      <c r="C117" s="216" t="s">
        <v>171</v>
      </c>
      <c r="D117" s="216" t="s">
        <v>133</v>
      </c>
      <c r="E117" s="217" t="s">
        <v>238</v>
      </c>
      <c r="F117" s="218" t="s">
        <v>239</v>
      </c>
      <c r="G117" s="219" t="s">
        <v>240</v>
      </c>
      <c r="H117" s="220">
        <v>2633.3000000000002</v>
      </c>
      <c r="I117" s="221"/>
      <c r="J117" s="220">
        <f>ROUND(I117*H117,1)</f>
        <v>0</v>
      </c>
      <c r="K117" s="218" t="s">
        <v>137</v>
      </c>
      <c r="L117" s="42"/>
      <c r="M117" s="222" t="s">
        <v>1</v>
      </c>
      <c r="N117" s="223" t="s">
        <v>39</v>
      </c>
      <c r="O117" s="78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AR117" s="16" t="s">
        <v>138</v>
      </c>
      <c r="AT117" s="16" t="s">
        <v>133</v>
      </c>
      <c r="AU117" s="16" t="s">
        <v>76</v>
      </c>
      <c r="AY117" s="16" t="s">
        <v>131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6" t="s">
        <v>31</v>
      </c>
      <c r="BK117" s="226">
        <f>ROUND(I117*H117,1)</f>
        <v>0</v>
      </c>
      <c r="BL117" s="16" t="s">
        <v>138</v>
      </c>
      <c r="BM117" s="16" t="s">
        <v>414</v>
      </c>
    </row>
    <row r="118" s="1" customFormat="1">
      <c r="B118" s="37"/>
      <c r="C118" s="38"/>
      <c r="D118" s="227" t="s">
        <v>140</v>
      </c>
      <c r="E118" s="38"/>
      <c r="F118" s="228" t="s">
        <v>242</v>
      </c>
      <c r="G118" s="38"/>
      <c r="H118" s="38"/>
      <c r="I118" s="142"/>
      <c r="J118" s="38"/>
      <c r="K118" s="38"/>
      <c r="L118" s="42"/>
      <c r="M118" s="229"/>
      <c r="N118" s="78"/>
      <c r="O118" s="78"/>
      <c r="P118" s="78"/>
      <c r="Q118" s="78"/>
      <c r="R118" s="78"/>
      <c r="S118" s="78"/>
      <c r="T118" s="79"/>
      <c r="AT118" s="16" t="s">
        <v>140</v>
      </c>
      <c r="AU118" s="16" t="s">
        <v>76</v>
      </c>
    </row>
    <row r="119" s="12" customFormat="1">
      <c r="B119" s="230"/>
      <c r="C119" s="231"/>
      <c r="D119" s="227" t="s">
        <v>142</v>
      </c>
      <c r="E119" s="232" t="s">
        <v>1</v>
      </c>
      <c r="F119" s="233" t="s">
        <v>415</v>
      </c>
      <c r="G119" s="231"/>
      <c r="H119" s="234">
        <v>2633.3000000000002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AT119" s="240" t="s">
        <v>142</v>
      </c>
      <c r="AU119" s="240" t="s">
        <v>76</v>
      </c>
      <c r="AV119" s="12" t="s">
        <v>76</v>
      </c>
      <c r="AW119" s="12" t="s">
        <v>30</v>
      </c>
      <c r="AX119" s="12" t="s">
        <v>68</v>
      </c>
      <c r="AY119" s="240" t="s">
        <v>131</v>
      </c>
    </row>
    <row r="120" s="13" customFormat="1">
      <c r="B120" s="241"/>
      <c r="C120" s="242"/>
      <c r="D120" s="227" t="s">
        <v>142</v>
      </c>
      <c r="E120" s="243" t="s">
        <v>1</v>
      </c>
      <c r="F120" s="244" t="s">
        <v>416</v>
      </c>
      <c r="G120" s="242"/>
      <c r="H120" s="245">
        <v>2633.3000000000002</v>
      </c>
      <c r="I120" s="246"/>
      <c r="J120" s="242"/>
      <c r="K120" s="242"/>
      <c r="L120" s="247"/>
      <c r="M120" s="248"/>
      <c r="N120" s="249"/>
      <c r="O120" s="249"/>
      <c r="P120" s="249"/>
      <c r="Q120" s="249"/>
      <c r="R120" s="249"/>
      <c r="S120" s="249"/>
      <c r="T120" s="250"/>
      <c r="AT120" s="251" t="s">
        <v>142</v>
      </c>
      <c r="AU120" s="251" t="s">
        <v>76</v>
      </c>
      <c r="AV120" s="13" t="s">
        <v>145</v>
      </c>
      <c r="AW120" s="13" t="s">
        <v>30</v>
      </c>
      <c r="AX120" s="13" t="s">
        <v>68</v>
      </c>
      <c r="AY120" s="251" t="s">
        <v>131</v>
      </c>
    </row>
    <row r="121" s="14" customFormat="1">
      <c r="B121" s="252"/>
      <c r="C121" s="253"/>
      <c r="D121" s="227" t="s">
        <v>142</v>
      </c>
      <c r="E121" s="254" t="s">
        <v>1</v>
      </c>
      <c r="F121" s="255" t="s">
        <v>146</v>
      </c>
      <c r="G121" s="253"/>
      <c r="H121" s="256">
        <v>2633.3000000000002</v>
      </c>
      <c r="I121" s="257"/>
      <c r="J121" s="253"/>
      <c r="K121" s="253"/>
      <c r="L121" s="258"/>
      <c r="M121" s="259"/>
      <c r="N121" s="260"/>
      <c r="O121" s="260"/>
      <c r="P121" s="260"/>
      <c r="Q121" s="260"/>
      <c r="R121" s="260"/>
      <c r="S121" s="260"/>
      <c r="T121" s="261"/>
      <c r="AT121" s="262" t="s">
        <v>142</v>
      </c>
      <c r="AU121" s="262" t="s">
        <v>76</v>
      </c>
      <c r="AV121" s="14" t="s">
        <v>138</v>
      </c>
      <c r="AW121" s="14" t="s">
        <v>30</v>
      </c>
      <c r="AX121" s="14" t="s">
        <v>31</v>
      </c>
      <c r="AY121" s="262" t="s">
        <v>131</v>
      </c>
    </row>
    <row r="122" s="1" customFormat="1" ht="16.5" customHeight="1">
      <c r="B122" s="37"/>
      <c r="C122" s="216" t="s">
        <v>177</v>
      </c>
      <c r="D122" s="216" t="s">
        <v>133</v>
      </c>
      <c r="E122" s="217" t="s">
        <v>245</v>
      </c>
      <c r="F122" s="218" t="s">
        <v>246</v>
      </c>
      <c r="G122" s="219" t="s">
        <v>240</v>
      </c>
      <c r="H122" s="220">
        <v>2633.3000000000002</v>
      </c>
      <c r="I122" s="221"/>
      <c r="J122" s="220">
        <f>ROUND(I122*H122,1)</f>
        <v>0</v>
      </c>
      <c r="K122" s="218" t="s">
        <v>137</v>
      </c>
      <c r="L122" s="42"/>
      <c r="M122" s="222" t="s">
        <v>1</v>
      </c>
      <c r="N122" s="223" t="s">
        <v>39</v>
      </c>
      <c r="O122" s="7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AR122" s="16" t="s">
        <v>138</v>
      </c>
      <c r="AT122" s="16" t="s">
        <v>133</v>
      </c>
      <c r="AU122" s="16" t="s">
        <v>76</v>
      </c>
      <c r="AY122" s="16" t="s">
        <v>131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6" t="s">
        <v>31</v>
      </c>
      <c r="BK122" s="226">
        <f>ROUND(I122*H122,1)</f>
        <v>0</v>
      </c>
      <c r="BL122" s="16" t="s">
        <v>138</v>
      </c>
      <c r="BM122" s="16" t="s">
        <v>417</v>
      </c>
    </row>
    <row r="123" s="1" customFormat="1">
      <c r="B123" s="37"/>
      <c r="C123" s="38"/>
      <c r="D123" s="227" t="s">
        <v>140</v>
      </c>
      <c r="E123" s="38"/>
      <c r="F123" s="228" t="s">
        <v>248</v>
      </c>
      <c r="G123" s="38"/>
      <c r="H123" s="38"/>
      <c r="I123" s="142"/>
      <c r="J123" s="38"/>
      <c r="K123" s="38"/>
      <c r="L123" s="42"/>
      <c r="M123" s="229"/>
      <c r="N123" s="78"/>
      <c r="O123" s="78"/>
      <c r="P123" s="78"/>
      <c r="Q123" s="78"/>
      <c r="R123" s="78"/>
      <c r="S123" s="78"/>
      <c r="T123" s="79"/>
      <c r="AT123" s="16" t="s">
        <v>140</v>
      </c>
      <c r="AU123" s="16" t="s">
        <v>76</v>
      </c>
    </row>
    <row r="124" s="12" customFormat="1">
      <c r="B124" s="230"/>
      <c r="C124" s="231"/>
      <c r="D124" s="227" t="s">
        <v>142</v>
      </c>
      <c r="E124" s="232" t="s">
        <v>1</v>
      </c>
      <c r="F124" s="233" t="s">
        <v>415</v>
      </c>
      <c r="G124" s="231"/>
      <c r="H124" s="234">
        <v>2633.3000000000002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AT124" s="240" t="s">
        <v>142</v>
      </c>
      <c r="AU124" s="240" t="s">
        <v>76</v>
      </c>
      <c r="AV124" s="12" t="s">
        <v>76</v>
      </c>
      <c r="AW124" s="12" t="s">
        <v>30</v>
      </c>
      <c r="AX124" s="12" t="s">
        <v>68</v>
      </c>
      <c r="AY124" s="240" t="s">
        <v>131</v>
      </c>
    </row>
    <row r="125" s="13" customFormat="1">
      <c r="B125" s="241"/>
      <c r="C125" s="242"/>
      <c r="D125" s="227" t="s">
        <v>142</v>
      </c>
      <c r="E125" s="243" t="s">
        <v>1</v>
      </c>
      <c r="F125" s="244" t="s">
        <v>416</v>
      </c>
      <c r="G125" s="242"/>
      <c r="H125" s="245">
        <v>2633.3000000000002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AT125" s="251" t="s">
        <v>142</v>
      </c>
      <c r="AU125" s="251" t="s">
        <v>76</v>
      </c>
      <c r="AV125" s="13" t="s">
        <v>145</v>
      </c>
      <c r="AW125" s="13" t="s">
        <v>30</v>
      </c>
      <c r="AX125" s="13" t="s">
        <v>68</v>
      </c>
      <c r="AY125" s="251" t="s">
        <v>131</v>
      </c>
    </row>
    <row r="126" s="14" customFormat="1">
      <c r="B126" s="252"/>
      <c r="C126" s="253"/>
      <c r="D126" s="227" t="s">
        <v>142</v>
      </c>
      <c r="E126" s="254" t="s">
        <v>1</v>
      </c>
      <c r="F126" s="255" t="s">
        <v>146</v>
      </c>
      <c r="G126" s="253"/>
      <c r="H126" s="256">
        <v>2633.3000000000002</v>
      </c>
      <c r="I126" s="257"/>
      <c r="J126" s="253"/>
      <c r="K126" s="253"/>
      <c r="L126" s="258"/>
      <c r="M126" s="259"/>
      <c r="N126" s="260"/>
      <c r="O126" s="260"/>
      <c r="P126" s="260"/>
      <c r="Q126" s="260"/>
      <c r="R126" s="260"/>
      <c r="S126" s="260"/>
      <c r="T126" s="261"/>
      <c r="AT126" s="262" t="s">
        <v>142</v>
      </c>
      <c r="AU126" s="262" t="s">
        <v>76</v>
      </c>
      <c r="AV126" s="14" t="s">
        <v>138</v>
      </c>
      <c r="AW126" s="14" t="s">
        <v>30</v>
      </c>
      <c r="AX126" s="14" t="s">
        <v>31</v>
      </c>
      <c r="AY126" s="262" t="s">
        <v>131</v>
      </c>
    </row>
    <row r="127" s="1" customFormat="1" ht="16.5" customHeight="1">
      <c r="B127" s="37"/>
      <c r="C127" s="216" t="s">
        <v>182</v>
      </c>
      <c r="D127" s="216" t="s">
        <v>133</v>
      </c>
      <c r="E127" s="217" t="s">
        <v>251</v>
      </c>
      <c r="F127" s="218" t="s">
        <v>252</v>
      </c>
      <c r="G127" s="219" t="s">
        <v>240</v>
      </c>
      <c r="H127" s="220">
        <v>2633.3000000000002</v>
      </c>
      <c r="I127" s="221"/>
      <c r="J127" s="220">
        <f>ROUND(I127*H127,1)</f>
        <v>0</v>
      </c>
      <c r="K127" s="218" t="s">
        <v>137</v>
      </c>
      <c r="L127" s="42"/>
      <c r="M127" s="222" t="s">
        <v>1</v>
      </c>
      <c r="N127" s="223" t="s">
        <v>39</v>
      </c>
      <c r="O127" s="7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AR127" s="16" t="s">
        <v>138</v>
      </c>
      <c r="AT127" s="16" t="s">
        <v>133</v>
      </c>
      <c r="AU127" s="16" t="s">
        <v>76</v>
      </c>
      <c r="AY127" s="16" t="s">
        <v>131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6" t="s">
        <v>31</v>
      </c>
      <c r="BK127" s="226">
        <f>ROUND(I127*H127,1)</f>
        <v>0</v>
      </c>
      <c r="BL127" s="16" t="s">
        <v>138</v>
      </c>
      <c r="BM127" s="16" t="s">
        <v>418</v>
      </c>
    </row>
    <row r="128" s="1" customFormat="1">
      <c r="B128" s="37"/>
      <c r="C128" s="38"/>
      <c r="D128" s="227" t="s">
        <v>140</v>
      </c>
      <c r="E128" s="38"/>
      <c r="F128" s="228" t="s">
        <v>254</v>
      </c>
      <c r="G128" s="38"/>
      <c r="H128" s="38"/>
      <c r="I128" s="142"/>
      <c r="J128" s="38"/>
      <c r="K128" s="38"/>
      <c r="L128" s="42"/>
      <c r="M128" s="229"/>
      <c r="N128" s="78"/>
      <c r="O128" s="78"/>
      <c r="P128" s="78"/>
      <c r="Q128" s="78"/>
      <c r="R128" s="78"/>
      <c r="S128" s="78"/>
      <c r="T128" s="79"/>
      <c r="AT128" s="16" t="s">
        <v>140</v>
      </c>
      <c r="AU128" s="16" t="s">
        <v>76</v>
      </c>
    </row>
    <row r="129" s="12" customFormat="1">
      <c r="B129" s="230"/>
      <c r="C129" s="231"/>
      <c r="D129" s="227" t="s">
        <v>142</v>
      </c>
      <c r="E129" s="232" t="s">
        <v>1</v>
      </c>
      <c r="F129" s="233" t="s">
        <v>415</v>
      </c>
      <c r="G129" s="231"/>
      <c r="H129" s="234">
        <v>2633.3000000000002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AT129" s="240" t="s">
        <v>142</v>
      </c>
      <c r="AU129" s="240" t="s">
        <v>76</v>
      </c>
      <c r="AV129" s="12" t="s">
        <v>76</v>
      </c>
      <c r="AW129" s="12" t="s">
        <v>30</v>
      </c>
      <c r="AX129" s="12" t="s">
        <v>68</v>
      </c>
      <c r="AY129" s="240" t="s">
        <v>131</v>
      </c>
    </row>
    <row r="130" s="13" customFormat="1">
      <c r="B130" s="241"/>
      <c r="C130" s="242"/>
      <c r="D130" s="227" t="s">
        <v>142</v>
      </c>
      <c r="E130" s="243" t="s">
        <v>1</v>
      </c>
      <c r="F130" s="244" t="s">
        <v>416</v>
      </c>
      <c r="G130" s="242"/>
      <c r="H130" s="245">
        <v>2633.3000000000002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AT130" s="251" t="s">
        <v>142</v>
      </c>
      <c r="AU130" s="251" t="s">
        <v>76</v>
      </c>
      <c r="AV130" s="13" t="s">
        <v>145</v>
      </c>
      <c r="AW130" s="13" t="s">
        <v>30</v>
      </c>
      <c r="AX130" s="13" t="s">
        <v>68</v>
      </c>
      <c r="AY130" s="251" t="s">
        <v>131</v>
      </c>
    </row>
    <row r="131" s="14" customFormat="1">
      <c r="B131" s="252"/>
      <c r="C131" s="253"/>
      <c r="D131" s="227" t="s">
        <v>142</v>
      </c>
      <c r="E131" s="254" t="s">
        <v>1</v>
      </c>
      <c r="F131" s="255" t="s">
        <v>146</v>
      </c>
      <c r="G131" s="253"/>
      <c r="H131" s="256">
        <v>2633.3000000000002</v>
      </c>
      <c r="I131" s="257"/>
      <c r="J131" s="253"/>
      <c r="K131" s="253"/>
      <c r="L131" s="258"/>
      <c r="M131" s="259"/>
      <c r="N131" s="260"/>
      <c r="O131" s="260"/>
      <c r="P131" s="260"/>
      <c r="Q131" s="260"/>
      <c r="R131" s="260"/>
      <c r="S131" s="260"/>
      <c r="T131" s="261"/>
      <c r="AT131" s="262" t="s">
        <v>142</v>
      </c>
      <c r="AU131" s="262" t="s">
        <v>76</v>
      </c>
      <c r="AV131" s="14" t="s">
        <v>138</v>
      </c>
      <c r="AW131" s="14" t="s">
        <v>30</v>
      </c>
      <c r="AX131" s="14" t="s">
        <v>31</v>
      </c>
      <c r="AY131" s="262" t="s">
        <v>131</v>
      </c>
    </row>
    <row r="132" s="1" customFormat="1" ht="16.5" customHeight="1">
      <c r="B132" s="37"/>
      <c r="C132" s="216" t="s">
        <v>187</v>
      </c>
      <c r="D132" s="216" t="s">
        <v>133</v>
      </c>
      <c r="E132" s="217" t="s">
        <v>419</v>
      </c>
      <c r="F132" s="218" t="s">
        <v>420</v>
      </c>
      <c r="G132" s="219" t="s">
        <v>156</v>
      </c>
      <c r="H132" s="220">
        <v>334</v>
      </c>
      <c r="I132" s="221"/>
      <c r="J132" s="220">
        <f>ROUND(I132*H132,1)</f>
        <v>0</v>
      </c>
      <c r="K132" s="218" t="s">
        <v>137</v>
      </c>
      <c r="L132" s="42"/>
      <c r="M132" s="222" t="s">
        <v>1</v>
      </c>
      <c r="N132" s="223" t="s">
        <v>39</v>
      </c>
      <c r="O132" s="78"/>
      <c r="P132" s="224">
        <f>O132*H132</f>
        <v>0</v>
      </c>
      <c r="Q132" s="224">
        <v>0.000200712</v>
      </c>
      <c r="R132" s="224">
        <f>Q132*H132</f>
        <v>0.067037808000000004</v>
      </c>
      <c r="S132" s="224">
        <v>0</v>
      </c>
      <c r="T132" s="225">
        <f>S132*H132</f>
        <v>0</v>
      </c>
      <c r="AR132" s="16" t="s">
        <v>138</v>
      </c>
      <c r="AT132" s="16" t="s">
        <v>133</v>
      </c>
      <c r="AU132" s="16" t="s">
        <v>76</v>
      </c>
      <c r="AY132" s="16" t="s">
        <v>131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6" t="s">
        <v>31</v>
      </c>
      <c r="BK132" s="226">
        <f>ROUND(I132*H132,1)</f>
        <v>0</v>
      </c>
      <c r="BL132" s="16" t="s">
        <v>138</v>
      </c>
      <c r="BM132" s="16" t="s">
        <v>421</v>
      </c>
    </row>
    <row r="133" s="1" customFormat="1">
      <c r="B133" s="37"/>
      <c r="C133" s="38"/>
      <c r="D133" s="227" t="s">
        <v>140</v>
      </c>
      <c r="E133" s="38"/>
      <c r="F133" s="228" t="s">
        <v>422</v>
      </c>
      <c r="G133" s="38"/>
      <c r="H133" s="38"/>
      <c r="I133" s="142"/>
      <c r="J133" s="38"/>
      <c r="K133" s="38"/>
      <c r="L133" s="42"/>
      <c r="M133" s="229"/>
      <c r="N133" s="78"/>
      <c r="O133" s="78"/>
      <c r="P133" s="78"/>
      <c r="Q133" s="78"/>
      <c r="R133" s="78"/>
      <c r="S133" s="78"/>
      <c r="T133" s="79"/>
      <c r="AT133" s="16" t="s">
        <v>140</v>
      </c>
      <c r="AU133" s="16" t="s">
        <v>76</v>
      </c>
    </row>
    <row r="134" s="12" customFormat="1">
      <c r="B134" s="230"/>
      <c r="C134" s="231"/>
      <c r="D134" s="227" t="s">
        <v>142</v>
      </c>
      <c r="E134" s="232" t="s">
        <v>1</v>
      </c>
      <c r="F134" s="233" t="s">
        <v>423</v>
      </c>
      <c r="G134" s="231"/>
      <c r="H134" s="234">
        <v>334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142</v>
      </c>
      <c r="AU134" s="240" t="s">
        <v>76</v>
      </c>
      <c r="AV134" s="12" t="s">
        <v>76</v>
      </c>
      <c r="AW134" s="12" t="s">
        <v>30</v>
      </c>
      <c r="AX134" s="12" t="s">
        <v>68</v>
      </c>
      <c r="AY134" s="240" t="s">
        <v>131</v>
      </c>
    </row>
    <row r="135" s="14" customFormat="1">
      <c r="B135" s="252"/>
      <c r="C135" s="253"/>
      <c r="D135" s="227" t="s">
        <v>142</v>
      </c>
      <c r="E135" s="254" t="s">
        <v>1</v>
      </c>
      <c r="F135" s="255" t="s">
        <v>146</v>
      </c>
      <c r="G135" s="253"/>
      <c r="H135" s="256">
        <v>334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AT135" s="262" t="s">
        <v>142</v>
      </c>
      <c r="AU135" s="262" t="s">
        <v>76</v>
      </c>
      <c r="AV135" s="14" t="s">
        <v>138</v>
      </c>
      <c r="AW135" s="14" t="s">
        <v>30</v>
      </c>
      <c r="AX135" s="14" t="s">
        <v>31</v>
      </c>
      <c r="AY135" s="262" t="s">
        <v>131</v>
      </c>
    </row>
    <row r="136" s="1" customFormat="1" ht="16.5" customHeight="1">
      <c r="B136" s="37"/>
      <c r="C136" s="216" t="s">
        <v>193</v>
      </c>
      <c r="D136" s="216" t="s">
        <v>133</v>
      </c>
      <c r="E136" s="217" t="s">
        <v>424</v>
      </c>
      <c r="F136" s="218" t="s">
        <v>425</v>
      </c>
      <c r="G136" s="219" t="s">
        <v>386</v>
      </c>
      <c r="H136" s="220">
        <v>6</v>
      </c>
      <c r="I136" s="221"/>
      <c r="J136" s="220">
        <f>ROUND(I136*H136,1)</f>
        <v>0</v>
      </c>
      <c r="K136" s="218" t="s">
        <v>137</v>
      </c>
      <c r="L136" s="42"/>
      <c r="M136" s="222" t="s">
        <v>1</v>
      </c>
      <c r="N136" s="223" t="s">
        <v>39</v>
      </c>
      <c r="O136" s="78"/>
      <c r="P136" s="224">
        <f>O136*H136</f>
        <v>0</v>
      </c>
      <c r="Q136" s="224">
        <v>0.00033451200000000003</v>
      </c>
      <c r="R136" s="224">
        <f>Q136*H136</f>
        <v>0.0020070720000000004</v>
      </c>
      <c r="S136" s="224">
        <v>0</v>
      </c>
      <c r="T136" s="225">
        <f>S136*H136</f>
        <v>0</v>
      </c>
      <c r="AR136" s="16" t="s">
        <v>138</v>
      </c>
      <c r="AT136" s="16" t="s">
        <v>133</v>
      </c>
      <c r="AU136" s="16" t="s">
        <v>76</v>
      </c>
      <c r="AY136" s="16" t="s">
        <v>131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6" t="s">
        <v>31</v>
      </c>
      <c r="BK136" s="226">
        <f>ROUND(I136*H136,1)</f>
        <v>0</v>
      </c>
      <c r="BL136" s="16" t="s">
        <v>138</v>
      </c>
      <c r="BM136" s="16" t="s">
        <v>426</v>
      </c>
    </row>
    <row r="137" s="1" customFormat="1">
      <c r="B137" s="37"/>
      <c r="C137" s="38"/>
      <c r="D137" s="227" t="s">
        <v>140</v>
      </c>
      <c r="E137" s="38"/>
      <c r="F137" s="228" t="s">
        <v>427</v>
      </c>
      <c r="G137" s="38"/>
      <c r="H137" s="38"/>
      <c r="I137" s="142"/>
      <c r="J137" s="38"/>
      <c r="K137" s="38"/>
      <c r="L137" s="42"/>
      <c r="M137" s="229"/>
      <c r="N137" s="78"/>
      <c r="O137" s="78"/>
      <c r="P137" s="78"/>
      <c r="Q137" s="78"/>
      <c r="R137" s="78"/>
      <c r="S137" s="78"/>
      <c r="T137" s="79"/>
      <c r="AT137" s="16" t="s">
        <v>140</v>
      </c>
      <c r="AU137" s="16" t="s">
        <v>76</v>
      </c>
    </row>
    <row r="138" s="12" customFormat="1">
      <c r="B138" s="230"/>
      <c r="C138" s="231"/>
      <c r="D138" s="227" t="s">
        <v>142</v>
      </c>
      <c r="E138" s="232" t="s">
        <v>1</v>
      </c>
      <c r="F138" s="233" t="s">
        <v>428</v>
      </c>
      <c r="G138" s="231"/>
      <c r="H138" s="234">
        <v>6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142</v>
      </c>
      <c r="AU138" s="240" t="s">
        <v>76</v>
      </c>
      <c r="AV138" s="12" t="s">
        <v>76</v>
      </c>
      <c r="AW138" s="12" t="s">
        <v>30</v>
      </c>
      <c r="AX138" s="12" t="s">
        <v>68</v>
      </c>
      <c r="AY138" s="240" t="s">
        <v>131</v>
      </c>
    </row>
    <row r="139" s="14" customFormat="1">
      <c r="B139" s="252"/>
      <c r="C139" s="253"/>
      <c r="D139" s="227" t="s">
        <v>142</v>
      </c>
      <c r="E139" s="254" t="s">
        <v>1</v>
      </c>
      <c r="F139" s="255" t="s">
        <v>146</v>
      </c>
      <c r="G139" s="253"/>
      <c r="H139" s="256">
        <v>6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AT139" s="262" t="s">
        <v>142</v>
      </c>
      <c r="AU139" s="262" t="s">
        <v>76</v>
      </c>
      <c r="AV139" s="14" t="s">
        <v>138</v>
      </c>
      <c r="AW139" s="14" t="s">
        <v>30</v>
      </c>
      <c r="AX139" s="14" t="s">
        <v>31</v>
      </c>
      <c r="AY139" s="262" t="s">
        <v>131</v>
      </c>
    </row>
    <row r="140" s="1" customFormat="1" ht="16.5" customHeight="1">
      <c r="B140" s="37"/>
      <c r="C140" s="216" t="s">
        <v>199</v>
      </c>
      <c r="D140" s="216" t="s">
        <v>133</v>
      </c>
      <c r="E140" s="217" t="s">
        <v>429</v>
      </c>
      <c r="F140" s="218" t="s">
        <v>430</v>
      </c>
      <c r="G140" s="219" t="s">
        <v>149</v>
      </c>
      <c r="H140" s="220">
        <v>792.60000000000002</v>
      </c>
      <c r="I140" s="221"/>
      <c r="J140" s="220">
        <f>ROUND(I140*H140,1)</f>
        <v>0</v>
      </c>
      <c r="K140" s="218" t="s">
        <v>137</v>
      </c>
      <c r="L140" s="42"/>
      <c r="M140" s="222" t="s">
        <v>1</v>
      </c>
      <c r="N140" s="223" t="s">
        <v>39</v>
      </c>
      <c r="O140" s="7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AR140" s="16" t="s">
        <v>138</v>
      </c>
      <c r="AT140" s="16" t="s">
        <v>133</v>
      </c>
      <c r="AU140" s="16" t="s">
        <v>76</v>
      </c>
      <c r="AY140" s="16" t="s">
        <v>131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6" t="s">
        <v>31</v>
      </c>
      <c r="BK140" s="226">
        <f>ROUND(I140*H140,1)</f>
        <v>0</v>
      </c>
      <c r="BL140" s="16" t="s">
        <v>138</v>
      </c>
      <c r="BM140" s="16" t="s">
        <v>431</v>
      </c>
    </row>
    <row r="141" s="1" customFormat="1">
      <c r="B141" s="37"/>
      <c r="C141" s="38"/>
      <c r="D141" s="227" t="s">
        <v>140</v>
      </c>
      <c r="E141" s="38"/>
      <c r="F141" s="228" t="s">
        <v>432</v>
      </c>
      <c r="G141" s="38"/>
      <c r="H141" s="38"/>
      <c r="I141" s="142"/>
      <c r="J141" s="38"/>
      <c r="K141" s="38"/>
      <c r="L141" s="42"/>
      <c r="M141" s="229"/>
      <c r="N141" s="78"/>
      <c r="O141" s="78"/>
      <c r="P141" s="78"/>
      <c r="Q141" s="78"/>
      <c r="R141" s="78"/>
      <c r="S141" s="78"/>
      <c r="T141" s="79"/>
      <c r="AT141" s="16" t="s">
        <v>140</v>
      </c>
      <c r="AU141" s="16" t="s">
        <v>76</v>
      </c>
    </row>
    <row r="142" s="12" customFormat="1">
      <c r="B142" s="230"/>
      <c r="C142" s="231"/>
      <c r="D142" s="227" t="s">
        <v>142</v>
      </c>
      <c r="E142" s="232" t="s">
        <v>1</v>
      </c>
      <c r="F142" s="233" t="s">
        <v>433</v>
      </c>
      <c r="G142" s="231"/>
      <c r="H142" s="234">
        <v>792.60000000000002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142</v>
      </c>
      <c r="AU142" s="240" t="s">
        <v>76</v>
      </c>
      <c r="AV142" s="12" t="s">
        <v>76</v>
      </c>
      <c r="AW142" s="12" t="s">
        <v>30</v>
      </c>
      <c r="AX142" s="12" t="s">
        <v>68</v>
      </c>
      <c r="AY142" s="240" t="s">
        <v>131</v>
      </c>
    </row>
    <row r="143" s="13" customFormat="1">
      <c r="B143" s="241"/>
      <c r="C143" s="242"/>
      <c r="D143" s="227" t="s">
        <v>142</v>
      </c>
      <c r="E143" s="243" t="s">
        <v>1</v>
      </c>
      <c r="F143" s="244" t="s">
        <v>434</v>
      </c>
      <c r="G143" s="242"/>
      <c r="H143" s="245">
        <v>792.60000000000002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AT143" s="251" t="s">
        <v>142</v>
      </c>
      <c r="AU143" s="251" t="s">
        <v>76</v>
      </c>
      <c r="AV143" s="13" t="s">
        <v>145</v>
      </c>
      <c r="AW143" s="13" t="s">
        <v>30</v>
      </c>
      <c r="AX143" s="13" t="s">
        <v>68</v>
      </c>
      <c r="AY143" s="251" t="s">
        <v>131</v>
      </c>
    </row>
    <row r="144" s="14" customFormat="1">
      <c r="B144" s="252"/>
      <c r="C144" s="253"/>
      <c r="D144" s="227" t="s">
        <v>142</v>
      </c>
      <c r="E144" s="254" t="s">
        <v>1</v>
      </c>
      <c r="F144" s="255" t="s">
        <v>146</v>
      </c>
      <c r="G144" s="253"/>
      <c r="H144" s="256">
        <v>792.60000000000002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AT144" s="262" t="s">
        <v>142</v>
      </c>
      <c r="AU144" s="262" t="s">
        <v>76</v>
      </c>
      <c r="AV144" s="14" t="s">
        <v>138</v>
      </c>
      <c r="AW144" s="14" t="s">
        <v>30</v>
      </c>
      <c r="AX144" s="14" t="s">
        <v>31</v>
      </c>
      <c r="AY144" s="262" t="s">
        <v>131</v>
      </c>
    </row>
    <row r="145" s="1" customFormat="1" ht="16.5" customHeight="1">
      <c r="B145" s="37"/>
      <c r="C145" s="216" t="s">
        <v>205</v>
      </c>
      <c r="D145" s="216" t="s">
        <v>133</v>
      </c>
      <c r="E145" s="217" t="s">
        <v>435</v>
      </c>
      <c r="F145" s="218" t="s">
        <v>436</v>
      </c>
      <c r="G145" s="219" t="s">
        <v>240</v>
      </c>
      <c r="H145" s="220">
        <v>5203.1999999999998</v>
      </c>
      <c r="I145" s="221"/>
      <c r="J145" s="220">
        <f>ROUND(I145*H145,1)</f>
        <v>0</v>
      </c>
      <c r="K145" s="218" t="s">
        <v>137</v>
      </c>
      <c r="L145" s="42"/>
      <c r="M145" s="222" t="s">
        <v>1</v>
      </c>
      <c r="N145" s="223" t="s">
        <v>39</v>
      </c>
      <c r="O145" s="7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AR145" s="16" t="s">
        <v>138</v>
      </c>
      <c r="AT145" s="16" t="s">
        <v>133</v>
      </c>
      <c r="AU145" s="16" t="s">
        <v>76</v>
      </c>
      <c r="AY145" s="16" t="s">
        <v>131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6" t="s">
        <v>31</v>
      </c>
      <c r="BK145" s="226">
        <f>ROUND(I145*H145,1)</f>
        <v>0</v>
      </c>
      <c r="BL145" s="16" t="s">
        <v>138</v>
      </c>
      <c r="BM145" s="16" t="s">
        <v>437</v>
      </c>
    </row>
    <row r="146" s="1" customFormat="1">
      <c r="B146" s="37"/>
      <c r="C146" s="38"/>
      <c r="D146" s="227" t="s">
        <v>140</v>
      </c>
      <c r="E146" s="38"/>
      <c r="F146" s="228" t="s">
        <v>438</v>
      </c>
      <c r="G146" s="38"/>
      <c r="H146" s="38"/>
      <c r="I146" s="142"/>
      <c r="J146" s="38"/>
      <c r="K146" s="38"/>
      <c r="L146" s="42"/>
      <c r="M146" s="229"/>
      <c r="N146" s="78"/>
      <c r="O146" s="78"/>
      <c r="P146" s="78"/>
      <c r="Q146" s="78"/>
      <c r="R146" s="78"/>
      <c r="S146" s="78"/>
      <c r="T146" s="79"/>
      <c r="AT146" s="16" t="s">
        <v>140</v>
      </c>
      <c r="AU146" s="16" t="s">
        <v>76</v>
      </c>
    </row>
    <row r="147" s="12" customFormat="1">
      <c r="B147" s="230"/>
      <c r="C147" s="231"/>
      <c r="D147" s="227" t="s">
        <v>142</v>
      </c>
      <c r="E147" s="232" t="s">
        <v>1</v>
      </c>
      <c r="F147" s="233" t="s">
        <v>439</v>
      </c>
      <c r="G147" s="231"/>
      <c r="H147" s="234">
        <v>4401.6000000000004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AT147" s="240" t="s">
        <v>142</v>
      </c>
      <c r="AU147" s="240" t="s">
        <v>76</v>
      </c>
      <c r="AV147" s="12" t="s">
        <v>76</v>
      </c>
      <c r="AW147" s="12" t="s">
        <v>30</v>
      </c>
      <c r="AX147" s="12" t="s">
        <v>68</v>
      </c>
      <c r="AY147" s="240" t="s">
        <v>131</v>
      </c>
    </row>
    <row r="148" s="13" customFormat="1">
      <c r="B148" s="241"/>
      <c r="C148" s="242"/>
      <c r="D148" s="227" t="s">
        <v>142</v>
      </c>
      <c r="E148" s="243" t="s">
        <v>1</v>
      </c>
      <c r="F148" s="244" t="s">
        <v>440</v>
      </c>
      <c r="G148" s="242"/>
      <c r="H148" s="245">
        <v>4401.6000000000004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AT148" s="251" t="s">
        <v>142</v>
      </c>
      <c r="AU148" s="251" t="s">
        <v>76</v>
      </c>
      <c r="AV148" s="13" t="s">
        <v>145</v>
      </c>
      <c r="AW148" s="13" t="s">
        <v>30</v>
      </c>
      <c r="AX148" s="13" t="s">
        <v>68</v>
      </c>
      <c r="AY148" s="251" t="s">
        <v>131</v>
      </c>
    </row>
    <row r="149" s="12" customFormat="1">
      <c r="B149" s="230"/>
      <c r="C149" s="231"/>
      <c r="D149" s="227" t="s">
        <v>142</v>
      </c>
      <c r="E149" s="232" t="s">
        <v>1</v>
      </c>
      <c r="F149" s="233" t="s">
        <v>407</v>
      </c>
      <c r="G149" s="231"/>
      <c r="H149" s="234">
        <v>801.60000000000002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142</v>
      </c>
      <c r="AU149" s="240" t="s">
        <v>76</v>
      </c>
      <c r="AV149" s="12" t="s">
        <v>76</v>
      </c>
      <c r="AW149" s="12" t="s">
        <v>30</v>
      </c>
      <c r="AX149" s="12" t="s">
        <v>68</v>
      </c>
      <c r="AY149" s="240" t="s">
        <v>131</v>
      </c>
    </row>
    <row r="150" s="13" customFormat="1">
      <c r="B150" s="241"/>
      <c r="C150" s="242"/>
      <c r="D150" s="227" t="s">
        <v>142</v>
      </c>
      <c r="E150" s="243" t="s">
        <v>1</v>
      </c>
      <c r="F150" s="244" t="s">
        <v>408</v>
      </c>
      <c r="G150" s="242"/>
      <c r="H150" s="245">
        <v>801.60000000000002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AT150" s="251" t="s">
        <v>142</v>
      </c>
      <c r="AU150" s="251" t="s">
        <v>76</v>
      </c>
      <c r="AV150" s="13" t="s">
        <v>145</v>
      </c>
      <c r="AW150" s="13" t="s">
        <v>30</v>
      </c>
      <c r="AX150" s="13" t="s">
        <v>68</v>
      </c>
      <c r="AY150" s="251" t="s">
        <v>131</v>
      </c>
    </row>
    <row r="151" s="14" customFormat="1">
      <c r="B151" s="252"/>
      <c r="C151" s="253"/>
      <c r="D151" s="227" t="s">
        <v>142</v>
      </c>
      <c r="E151" s="254" t="s">
        <v>1</v>
      </c>
      <c r="F151" s="255" t="s">
        <v>146</v>
      </c>
      <c r="G151" s="253"/>
      <c r="H151" s="256">
        <v>5203.1999999999998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AT151" s="262" t="s">
        <v>142</v>
      </c>
      <c r="AU151" s="262" t="s">
        <v>76</v>
      </c>
      <c r="AV151" s="14" t="s">
        <v>138</v>
      </c>
      <c r="AW151" s="14" t="s">
        <v>30</v>
      </c>
      <c r="AX151" s="14" t="s">
        <v>31</v>
      </c>
      <c r="AY151" s="262" t="s">
        <v>131</v>
      </c>
    </row>
    <row r="152" s="1" customFormat="1" ht="16.5" customHeight="1">
      <c r="B152" s="37"/>
      <c r="C152" s="216" t="s">
        <v>210</v>
      </c>
      <c r="D152" s="216" t="s">
        <v>133</v>
      </c>
      <c r="E152" s="217" t="s">
        <v>292</v>
      </c>
      <c r="F152" s="218" t="s">
        <v>441</v>
      </c>
      <c r="G152" s="219" t="s">
        <v>377</v>
      </c>
      <c r="H152" s="220">
        <v>124.2</v>
      </c>
      <c r="I152" s="221"/>
      <c r="J152" s="220">
        <f>ROUND(I152*H152,1)</f>
        <v>0</v>
      </c>
      <c r="K152" s="218" t="s">
        <v>1</v>
      </c>
      <c r="L152" s="42"/>
      <c r="M152" s="222" t="s">
        <v>1</v>
      </c>
      <c r="N152" s="223" t="s">
        <v>39</v>
      </c>
      <c r="O152" s="7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AR152" s="16" t="s">
        <v>138</v>
      </c>
      <c r="AT152" s="16" t="s">
        <v>133</v>
      </c>
      <c r="AU152" s="16" t="s">
        <v>76</v>
      </c>
      <c r="AY152" s="16" t="s">
        <v>131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6" t="s">
        <v>31</v>
      </c>
      <c r="BK152" s="226">
        <f>ROUND(I152*H152,1)</f>
        <v>0</v>
      </c>
      <c r="BL152" s="16" t="s">
        <v>138</v>
      </c>
      <c r="BM152" s="16" t="s">
        <v>442</v>
      </c>
    </row>
    <row r="153" s="1" customFormat="1">
      <c r="B153" s="37"/>
      <c r="C153" s="38"/>
      <c r="D153" s="227" t="s">
        <v>140</v>
      </c>
      <c r="E153" s="38"/>
      <c r="F153" s="228" t="s">
        <v>443</v>
      </c>
      <c r="G153" s="38"/>
      <c r="H153" s="38"/>
      <c r="I153" s="142"/>
      <c r="J153" s="38"/>
      <c r="K153" s="38"/>
      <c r="L153" s="42"/>
      <c r="M153" s="229"/>
      <c r="N153" s="78"/>
      <c r="O153" s="78"/>
      <c r="P153" s="78"/>
      <c r="Q153" s="78"/>
      <c r="R153" s="78"/>
      <c r="S153" s="78"/>
      <c r="T153" s="79"/>
      <c r="AT153" s="16" t="s">
        <v>140</v>
      </c>
      <c r="AU153" s="16" t="s">
        <v>76</v>
      </c>
    </row>
    <row r="154" s="12" customFormat="1">
      <c r="B154" s="230"/>
      <c r="C154" s="231"/>
      <c r="D154" s="227" t="s">
        <v>142</v>
      </c>
      <c r="E154" s="232" t="s">
        <v>1</v>
      </c>
      <c r="F154" s="233" t="s">
        <v>444</v>
      </c>
      <c r="G154" s="231"/>
      <c r="H154" s="234">
        <v>124.2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142</v>
      </c>
      <c r="AU154" s="240" t="s">
        <v>76</v>
      </c>
      <c r="AV154" s="12" t="s">
        <v>76</v>
      </c>
      <c r="AW154" s="12" t="s">
        <v>30</v>
      </c>
      <c r="AX154" s="12" t="s">
        <v>68</v>
      </c>
      <c r="AY154" s="240" t="s">
        <v>131</v>
      </c>
    </row>
    <row r="155" s="13" customFormat="1">
      <c r="B155" s="241"/>
      <c r="C155" s="242"/>
      <c r="D155" s="227" t="s">
        <v>142</v>
      </c>
      <c r="E155" s="243" t="s">
        <v>1</v>
      </c>
      <c r="F155" s="244" t="s">
        <v>445</v>
      </c>
      <c r="G155" s="242"/>
      <c r="H155" s="245">
        <v>124.2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AT155" s="251" t="s">
        <v>142</v>
      </c>
      <c r="AU155" s="251" t="s">
        <v>76</v>
      </c>
      <c r="AV155" s="13" t="s">
        <v>145</v>
      </c>
      <c r="AW155" s="13" t="s">
        <v>30</v>
      </c>
      <c r="AX155" s="13" t="s">
        <v>68</v>
      </c>
      <c r="AY155" s="251" t="s">
        <v>131</v>
      </c>
    </row>
    <row r="156" s="14" customFormat="1">
      <c r="B156" s="252"/>
      <c r="C156" s="253"/>
      <c r="D156" s="227" t="s">
        <v>142</v>
      </c>
      <c r="E156" s="254" t="s">
        <v>1</v>
      </c>
      <c r="F156" s="255" t="s">
        <v>146</v>
      </c>
      <c r="G156" s="253"/>
      <c r="H156" s="256">
        <v>124.2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AT156" s="262" t="s">
        <v>142</v>
      </c>
      <c r="AU156" s="262" t="s">
        <v>76</v>
      </c>
      <c r="AV156" s="14" t="s">
        <v>138</v>
      </c>
      <c r="AW156" s="14" t="s">
        <v>30</v>
      </c>
      <c r="AX156" s="14" t="s">
        <v>31</v>
      </c>
      <c r="AY156" s="262" t="s">
        <v>131</v>
      </c>
    </row>
    <row r="157" s="1" customFormat="1" ht="16.5" customHeight="1">
      <c r="B157" s="37"/>
      <c r="C157" s="216" t="s">
        <v>215</v>
      </c>
      <c r="D157" s="216" t="s">
        <v>133</v>
      </c>
      <c r="E157" s="217" t="s">
        <v>273</v>
      </c>
      <c r="F157" s="218" t="s">
        <v>274</v>
      </c>
      <c r="G157" s="219" t="s">
        <v>240</v>
      </c>
      <c r="H157" s="220">
        <v>3950</v>
      </c>
      <c r="I157" s="221"/>
      <c r="J157" s="220">
        <f>ROUND(I157*H157,1)</f>
        <v>0</v>
      </c>
      <c r="K157" s="218" t="s">
        <v>137</v>
      </c>
      <c r="L157" s="42"/>
      <c r="M157" s="222" t="s">
        <v>1</v>
      </c>
      <c r="N157" s="223" t="s">
        <v>39</v>
      </c>
      <c r="O157" s="7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AR157" s="16" t="s">
        <v>138</v>
      </c>
      <c r="AT157" s="16" t="s">
        <v>133</v>
      </c>
      <c r="AU157" s="16" t="s">
        <v>76</v>
      </c>
      <c r="AY157" s="16" t="s">
        <v>131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6" t="s">
        <v>31</v>
      </c>
      <c r="BK157" s="226">
        <f>ROUND(I157*H157,1)</f>
        <v>0</v>
      </c>
      <c r="BL157" s="16" t="s">
        <v>138</v>
      </c>
      <c r="BM157" s="16" t="s">
        <v>446</v>
      </c>
    </row>
    <row r="158" s="1" customFormat="1">
      <c r="B158" s="37"/>
      <c r="C158" s="38"/>
      <c r="D158" s="227" t="s">
        <v>140</v>
      </c>
      <c r="E158" s="38"/>
      <c r="F158" s="228" t="s">
        <v>276</v>
      </c>
      <c r="G158" s="38"/>
      <c r="H158" s="38"/>
      <c r="I158" s="142"/>
      <c r="J158" s="38"/>
      <c r="K158" s="38"/>
      <c r="L158" s="42"/>
      <c r="M158" s="229"/>
      <c r="N158" s="78"/>
      <c r="O158" s="78"/>
      <c r="P158" s="78"/>
      <c r="Q158" s="78"/>
      <c r="R158" s="78"/>
      <c r="S158" s="78"/>
      <c r="T158" s="79"/>
      <c r="AT158" s="16" t="s">
        <v>140</v>
      </c>
      <c r="AU158" s="16" t="s">
        <v>76</v>
      </c>
    </row>
    <row r="159" s="12" customFormat="1">
      <c r="B159" s="230"/>
      <c r="C159" s="231"/>
      <c r="D159" s="227" t="s">
        <v>142</v>
      </c>
      <c r="E159" s="232" t="s">
        <v>1</v>
      </c>
      <c r="F159" s="233" t="s">
        <v>447</v>
      </c>
      <c r="G159" s="231"/>
      <c r="H159" s="234">
        <v>3950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AT159" s="240" t="s">
        <v>142</v>
      </c>
      <c r="AU159" s="240" t="s">
        <v>76</v>
      </c>
      <c r="AV159" s="12" t="s">
        <v>76</v>
      </c>
      <c r="AW159" s="12" t="s">
        <v>30</v>
      </c>
      <c r="AX159" s="12" t="s">
        <v>68</v>
      </c>
      <c r="AY159" s="240" t="s">
        <v>131</v>
      </c>
    </row>
    <row r="160" s="13" customFormat="1">
      <c r="B160" s="241"/>
      <c r="C160" s="242"/>
      <c r="D160" s="227" t="s">
        <v>142</v>
      </c>
      <c r="E160" s="243" t="s">
        <v>1</v>
      </c>
      <c r="F160" s="244" t="s">
        <v>448</v>
      </c>
      <c r="G160" s="242"/>
      <c r="H160" s="245">
        <v>3950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AT160" s="251" t="s">
        <v>142</v>
      </c>
      <c r="AU160" s="251" t="s">
        <v>76</v>
      </c>
      <c r="AV160" s="13" t="s">
        <v>145</v>
      </c>
      <c r="AW160" s="13" t="s">
        <v>30</v>
      </c>
      <c r="AX160" s="13" t="s">
        <v>68</v>
      </c>
      <c r="AY160" s="251" t="s">
        <v>131</v>
      </c>
    </row>
    <row r="161" s="14" customFormat="1">
      <c r="B161" s="252"/>
      <c r="C161" s="253"/>
      <c r="D161" s="227" t="s">
        <v>142</v>
      </c>
      <c r="E161" s="254" t="s">
        <v>1</v>
      </c>
      <c r="F161" s="255" t="s">
        <v>146</v>
      </c>
      <c r="G161" s="253"/>
      <c r="H161" s="256">
        <v>3950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AT161" s="262" t="s">
        <v>142</v>
      </c>
      <c r="AU161" s="262" t="s">
        <v>76</v>
      </c>
      <c r="AV161" s="14" t="s">
        <v>138</v>
      </c>
      <c r="AW161" s="14" t="s">
        <v>30</v>
      </c>
      <c r="AX161" s="14" t="s">
        <v>31</v>
      </c>
      <c r="AY161" s="262" t="s">
        <v>131</v>
      </c>
    </row>
    <row r="162" s="1" customFormat="1" ht="16.5" customHeight="1">
      <c r="B162" s="37"/>
      <c r="C162" s="216" t="s">
        <v>9</v>
      </c>
      <c r="D162" s="216" t="s">
        <v>133</v>
      </c>
      <c r="E162" s="217" t="s">
        <v>449</v>
      </c>
      <c r="F162" s="218" t="s">
        <v>450</v>
      </c>
      <c r="G162" s="219" t="s">
        <v>136</v>
      </c>
      <c r="H162" s="220">
        <v>0.29999999999999999</v>
      </c>
      <c r="I162" s="221"/>
      <c r="J162" s="220">
        <f>ROUND(I162*H162,1)</f>
        <v>0</v>
      </c>
      <c r="K162" s="218" t="s">
        <v>137</v>
      </c>
      <c r="L162" s="42"/>
      <c r="M162" s="222" t="s">
        <v>1</v>
      </c>
      <c r="N162" s="223" t="s">
        <v>39</v>
      </c>
      <c r="O162" s="7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AR162" s="16" t="s">
        <v>138</v>
      </c>
      <c r="AT162" s="16" t="s">
        <v>133</v>
      </c>
      <c r="AU162" s="16" t="s">
        <v>76</v>
      </c>
      <c r="AY162" s="16" t="s">
        <v>131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6" t="s">
        <v>31</v>
      </c>
      <c r="BK162" s="226">
        <f>ROUND(I162*H162,1)</f>
        <v>0</v>
      </c>
      <c r="BL162" s="16" t="s">
        <v>138</v>
      </c>
      <c r="BM162" s="16" t="s">
        <v>451</v>
      </c>
    </row>
    <row r="163" s="1" customFormat="1">
      <c r="B163" s="37"/>
      <c r="C163" s="38"/>
      <c r="D163" s="227" t="s">
        <v>140</v>
      </c>
      <c r="E163" s="38"/>
      <c r="F163" s="228" t="s">
        <v>452</v>
      </c>
      <c r="G163" s="38"/>
      <c r="H163" s="38"/>
      <c r="I163" s="142"/>
      <c r="J163" s="38"/>
      <c r="K163" s="38"/>
      <c r="L163" s="42"/>
      <c r="M163" s="229"/>
      <c r="N163" s="78"/>
      <c r="O163" s="78"/>
      <c r="P163" s="78"/>
      <c r="Q163" s="78"/>
      <c r="R163" s="78"/>
      <c r="S163" s="78"/>
      <c r="T163" s="79"/>
      <c r="AT163" s="16" t="s">
        <v>140</v>
      </c>
      <c r="AU163" s="16" t="s">
        <v>76</v>
      </c>
    </row>
    <row r="164" s="12" customFormat="1">
      <c r="B164" s="230"/>
      <c r="C164" s="231"/>
      <c r="D164" s="227" t="s">
        <v>142</v>
      </c>
      <c r="E164" s="232" t="s">
        <v>1</v>
      </c>
      <c r="F164" s="233" t="s">
        <v>453</v>
      </c>
      <c r="G164" s="231"/>
      <c r="H164" s="234">
        <v>0.29999999999999999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AT164" s="240" t="s">
        <v>142</v>
      </c>
      <c r="AU164" s="240" t="s">
        <v>76</v>
      </c>
      <c r="AV164" s="12" t="s">
        <v>76</v>
      </c>
      <c r="AW164" s="12" t="s">
        <v>30</v>
      </c>
      <c r="AX164" s="12" t="s">
        <v>68</v>
      </c>
      <c r="AY164" s="240" t="s">
        <v>131</v>
      </c>
    </row>
    <row r="165" s="13" customFormat="1">
      <c r="B165" s="241"/>
      <c r="C165" s="242"/>
      <c r="D165" s="227" t="s">
        <v>142</v>
      </c>
      <c r="E165" s="243" t="s">
        <v>1</v>
      </c>
      <c r="F165" s="244" t="s">
        <v>454</v>
      </c>
      <c r="G165" s="242"/>
      <c r="H165" s="245">
        <v>0.29999999999999999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AT165" s="251" t="s">
        <v>142</v>
      </c>
      <c r="AU165" s="251" t="s">
        <v>76</v>
      </c>
      <c r="AV165" s="13" t="s">
        <v>145</v>
      </c>
      <c r="AW165" s="13" t="s">
        <v>30</v>
      </c>
      <c r="AX165" s="13" t="s">
        <v>68</v>
      </c>
      <c r="AY165" s="251" t="s">
        <v>131</v>
      </c>
    </row>
    <row r="166" s="14" customFormat="1">
      <c r="B166" s="252"/>
      <c r="C166" s="253"/>
      <c r="D166" s="227" t="s">
        <v>142</v>
      </c>
      <c r="E166" s="254" t="s">
        <v>1</v>
      </c>
      <c r="F166" s="255" t="s">
        <v>146</v>
      </c>
      <c r="G166" s="253"/>
      <c r="H166" s="256">
        <v>0.29999999999999999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AT166" s="262" t="s">
        <v>142</v>
      </c>
      <c r="AU166" s="262" t="s">
        <v>76</v>
      </c>
      <c r="AV166" s="14" t="s">
        <v>138</v>
      </c>
      <c r="AW166" s="14" t="s">
        <v>30</v>
      </c>
      <c r="AX166" s="14" t="s">
        <v>31</v>
      </c>
      <c r="AY166" s="262" t="s">
        <v>131</v>
      </c>
    </row>
    <row r="167" s="1" customFormat="1" ht="16.5" customHeight="1">
      <c r="B167" s="37"/>
      <c r="C167" s="216" t="s">
        <v>227</v>
      </c>
      <c r="D167" s="216" t="s">
        <v>133</v>
      </c>
      <c r="E167" s="217" t="s">
        <v>307</v>
      </c>
      <c r="F167" s="218" t="s">
        <v>455</v>
      </c>
      <c r="G167" s="219" t="s">
        <v>136</v>
      </c>
      <c r="H167" s="220">
        <v>0.29999999999999999</v>
      </c>
      <c r="I167" s="221"/>
      <c r="J167" s="220">
        <f>ROUND(I167*H167,1)</f>
        <v>0</v>
      </c>
      <c r="K167" s="218" t="s">
        <v>1</v>
      </c>
      <c r="L167" s="42"/>
      <c r="M167" s="222" t="s">
        <v>1</v>
      </c>
      <c r="N167" s="223" t="s">
        <v>39</v>
      </c>
      <c r="O167" s="78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AR167" s="16" t="s">
        <v>138</v>
      </c>
      <c r="AT167" s="16" t="s">
        <v>133</v>
      </c>
      <c r="AU167" s="16" t="s">
        <v>76</v>
      </c>
      <c r="AY167" s="16" t="s">
        <v>131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6" t="s">
        <v>31</v>
      </c>
      <c r="BK167" s="226">
        <f>ROUND(I167*H167,1)</f>
        <v>0</v>
      </c>
      <c r="BL167" s="16" t="s">
        <v>138</v>
      </c>
      <c r="BM167" s="16" t="s">
        <v>456</v>
      </c>
    </row>
    <row r="168" s="1" customFormat="1">
      <c r="B168" s="37"/>
      <c r="C168" s="38"/>
      <c r="D168" s="227" t="s">
        <v>140</v>
      </c>
      <c r="E168" s="38"/>
      <c r="F168" s="228" t="s">
        <v>457</v>
      </c>
      <c r="G168" s="38"/>
      <c r="H168" s="38"/>
      <c r="I168" s="142"/>
      <c r="J168" s="38"/>
      <c r="K168" s="38"/>
      <c r="L168" s="42"/>
      <c r="M168" s="229"/>
      <c r="N168" s="78"/>
      <c r="O168" s="78"/>
      <c r="P168" s="78"/>
      <c r="Q168" s="78"/>
      <c r="R168" s="78"/>
      <c r="S168" s="78"/>
      <c r="T168" s="79"/>
      <c r="AT168" s="16" t="s">
        <v>140</v>
      </c>
      <c r="AU168" s="16" t="s">
        <v>76</v>
      </c>
    </row>
    <row r="169" s="12" customFormat="1">
      <c r="B169" s="230"/>
      <c r="C169" s="231"/>
      <c r="D169" s="227" t="s">
        <v>142</v>
      </c>
      <c r="E169" s="232" t="s">
        <v>1</v>
      </c>
      <c r="F169" s="233" t="s">
        <v>453</v>
      </c>
      <c r="G169" s="231"/>
      <c r="H169" s="234">
        <v>0.29999999999999999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142</v>
      </c>
      <c r="AU169" s="240" t="s">
        <v>76</v>
      </c>
      <c r="AV169" s="12" t="s">
        <v>76</v>
      </c>
      <c r="AW169" s="12" t="s">
        <v>30</v>
      </c>
      <c r="AX169" s="12" t="s">
        <v>68</v>
      </c>
      <c r="AY169" s="240" t="s">
        <v>131</v>
      </c>
    </row>
    <row r="170" s="13" customFormat="1">
      <c r="B170" s="241"/>
      <c r="C170" s="242"/>
      <c r="D170" s="227" t="s">
        <v>142</v>
      </c>
      <c r="E170" s="243" t="s">
        <v>1</v>
      </c>
      <c r="F170" s="244" t="s">
        <v>454</v>
      </c>
      <c r="G170" s="242"/>
      <c r="H170" s="245">
        <v>0.29999999999999999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AT170" s="251" t="s">
        <v>142</v>
      </c>
      <c r="AU170" s="251" t="s">
        <v>76</v>
      </c>
      <c r="AV170" s="13" t="s">
        <v>145</v>
      </c>
      <c r="AW170" s="13" t="s">
        <v>30</v>
      </c>
      <c r="AX170" s="13" t="s">
        <v>68</v>
      </c>
      <c r="AY170" s="251" t="s">
        <v>131</v>
      </c>
    </row>
    <row r="171" s="14" customFormat="1">
      <c r="B171" s="252"/>
      <c r="C171" s="253"/>
      <c r="D171" s="227" t="s">
        <v>142</v>
      </c>
      <c r="E171" s="254" t="s">
        <v>1</v>
      </c>
      <c r="F171" s="255" t="s">
        <v>146</v>
      </c>
      <c r="G171" s="253"/>
      <c r="H171" s="256">
        <v>0.29999999999999999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AT171" s="262" t="s">
        <v>142</v>
      </c>
      <c r="AU171" s="262" t="s">
        <v>76</v>
      </c>
      <c r="AV171" s="14" t="s">
        <v>138</v>
      </c>
      <c r="AW171" s="14" t="s">
        <v>30</v>
      </c>
      <c r="AX171" s="14" t="s">
        <v>31</v>
      </c>
      <c r="AY171" s="262" t="s">
        <v>131</v>
      </c>
    </row>
    <row r="172" s="1" customFormat="1" ht="16.5" customHeight="1">
      <c r="B172" s="37"/>
      <c r="C172" s="263" t="s">
        <v>232</v>
      </c>
      <c r="D172" s="263" t="s">
        <v>337</v>
      </c>
      <c r="E172" s="264" t="s">
        <v>458</v>
      </c>
      <c r="F172" s="265" t="s">
        <v>459</v>
      </c>
      <c r="G172" s="266" t="s">
        <v>377</v>
      </c>
      <c r="H172" s="267">
        <v>60</v>
      </c>
      <c r="I172" s="268"/>
      <c r="J172" s="267">
        <f>ROUND(I172*H172,1)</f>
        <v>0</v>
      </c>
      <c r="K172" s="265" t="s">
        <v>137</v>
      </c>
      <c r="L172" s="269"/>
      <c r="M172" s="270" t="s">
        <v>1</v>
      </c>
      <c r="N172" s="271" t="s">
        <v>39</v>
      </c>
      <c r="O172" s="78"/>
      <c r="P172" s="224">
        <f>O172*H172</f>
        <v>0</v>
      </c>
      <c r="Q172" s="224">
        <v>1</v>
      </c>
      <c r="R172" s="224">
        <f>Q172*H172</f>
        <v>60</v>
      </c>
      <c r="S172" s="224">
        <v>0</v>
      </c>
      <c r="T172" s="225">
        <f>S172*H172</f>
        <v>0</v>
      </c>
      <c r="AR172" s="16" t="s">
        <v>182</v>
      </c>
      <c r="AT172" s="16" t="s">
        <v>337</v>
      </c>
      <c r="AU172" s="16" t="s">
        <v>76</v>
      </c>
      <c r="AY172" s="16" t="s">
        <v>131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6" t="s">
        <v>31</v>
      </c>
      <c r="BK172" s="226">
        <f>ROUND(I172*H172,1)</f>
        <v>0</v>
      </c>
      <c r="BL172" s="16" t="s">
        <v>138</v>
      </c>
      <c r="BM172" s="16" t="s">
        <v>460</v>
      </c>
    </row>
    <row r="173" s="1" customFormat="1">
      <c r="B173" s="37"/>
      <c r="C173" s="38"/>
      <c r="D173" s="227" t="s">
        <v>140</v>
      </c>
      <c r="E173" s="38"/>
      <c r="F173" s="228" t="s">
        <v>459</v>
      </c>
      <c r="G173" s="38"/>
      <c r="H173" s="38"/>
      <c r="I173" s="142"/>
      <c r="J173" s="38"/>
      <c r="K173" s="38"/>
      <c r="L173" s="42"/>
      <c r="M173" s="229"/>
      <c r="N173" s="78"/>
      <c r="O173" s="78"/>
      <c r="P173" s="78"/>
      <c r="Q173" s="78"/>
      <c r="R173" s="78"/>
      <c r="S173" s="78"/>
      <c r="T173" s="79"/>
      <c r="AT173" s="16" t="s">
        <v>140</v>
      </c>
      <c r="AU173" s="16" t="s">
        <v>76</v>
      </c>
    </row>
    <row r="174" s="12" customFormat="1">
      <c r="B174" s="230"/>
      <c r="C174" s="231"/>
      <c r="D174" s="227" t="s">
        <v>142</v>
      </c>
      <c r="E174" s="232" t="s">
        <v>1</v>
      </c>
      <c r="F174" s="233" t="s">
        <v>461</v>
      </c>
      <c r="G174" s="231"/>
      <c r="H174" s="234">
        <v>60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142</v>
      </c>
      <c r="AU174" s="240" t="s">
        <v>76</v>
      </c>
      <c r="AV174" s="12" t="s">
        <v>76</v>
      </c>
      <c r="AW174" s="12" t="s">
        <v>30</v>
      </c>
      <c r="AX174" s="12" t="s">
        <v>68</v>
      </c>
      <c r="AY174" s="240" t="s">
        <v>131</v>
      </c>
    </row>
    <row r="175" s="13" customFormat="1">
      <c r="B175" s="241"/>
      <c r="C175" s="242"/>
      <c r="D175" s="227" t="s">
        <v>142</v>
      </c>
      <c r="E175" s="243" t="s">
        <v>1</v>
      </c>
      <c r="F175" s="244" t="s">
        <v>462</v>
      </c>
      <c r="G175" s="242"/>
      <c r="H175" s="245">
        <v>60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AT175" s="251" t="s">
        <v>142</v>
      </c>
      <c r="AU175" s="251" t="s">
        <v>76</v>
      </c>
      <c r="AV175" s="13" t="s">
        <v>145</v>
      </c>
      <c r="AW175" s="13" t="s">
        <v>30</v>
      </c>
      <c r="AX175" s="13" t="s">
        <v>68</v>
      </c>
      <c r="AY175" s="251" t="s">
        <v>131</v>
      </c>
    </row>
    <row r="176" s="14" customFormat="1">
      <c r="B176" s="252"/>
      <c r="C176" s="253"/>
      <c r="D176" s="227" t="s">
        <v>142</v>
      </c>
      <c r="E176" s="254" t="s">
        <v>1</v>
      </c>
      <c r="F176" s="255" t="s">
        <v>146</v>
      </c>
      <c r="G176" s="253"/>
      <c r="H176" s="256">
        <v>60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AT176" s="262" t="s">
        <v>142</v>
      </c>
      <c r="AU176" s="262" t="s">
        <v>76</v>
      </c>
      <c r="AV176" s="14" t="s">
        <v>138</v>
      </c>
      <c r="AW176" s="14" t="s">
        <v>30</v>
      </c>
      <c r="AX176" s="14" t="s">
        <v>31</v>
      </c>
      <c r="AY176" s="262" t="s">
        <v>131</v>
      </c>
    </row>
    <row r="177" s="1" customFormat="1" ht="16.5" customHeight="1">
      <c r="B177" s="37"/>
      <c r="C177" s="216" t="s">
        <v>237</v>
      </c>
      <c r="D177" s="216" t="s">
        <v>133</v>
      </c>
      <c r="E177" s="217" t="s">
        <v>463</v>
      </c>
      <c r="F177" s="218" t="s">
        <v>464</v>
      </c>
      <c r="G177" s="219" t="s">
        <v>240</v>
      </c>
      <c r="H177" s="220">
        <v>13103.200000000001</v>
      </c>
      <c r="I177" s="221"/>
      <c r="J177" s="220">
        <f>ROUND(I177*H177,1)</f>
        <v>0</v>
      </c>
      <c r="K177" s="218" t="s">
        <v>137</v>
      </c>
      <c r="L177" s="42"/>
      <c r="M177" s="222" t="s">
        <v>1</v>
      </c>
      <c r="N177" s="223" t="s">
        <v>39</v>
      </c>
      <c r="O177" s="7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AR177" s="16" t="s">
        <v>138</v>
      </c>
      <c r="AT177" s="16" t="s">
        <v>133</v>
      </c>
      <c r="AU177" s="16" t="s">
        <v>76</v>
      </c>
      <c r="AY177" s="16" t="s">
        <v>131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6" t="s">
        <v>31</v>
      </c>
      <c r="BK177" s="226">
        <f>ROUND(I177*H177,1)</f>
        <v>0</v>
      </c>
      <c r="BL177" s="16" t="s">
        <v>138</v>
      </c>
      <c r="BM177" s="16" t="s">
        <v>465</v>
      </c>
    </row>
    <row r="178" s="1" customFormat="1">
      <c r="B178" s="37"/>
      <c r="C178" s="38"/>
      <c r="D178" s="227" t="s">
        <v>140</v>
      </c>
      <c r="E178" s="38"/>
      <c r="F178" s="228" t="s">
        <v>466</v>
      </c>
      <c r="G178" s="38"/>
      <c r="H178" s="38"/>
      <c r="I178" s="142"/>
      <c r="J178" s="38"/>
      <c r="K178" s="38"/>
      <c r="L178" s="42"/>
      <c r="M178" s="229"/>
      <c r="N178" s="78"/>
      <c r="O178" s="78"/>
      <c r="P178" s="78"/>
      <c r="Q178" s="78"/>
      <c r="R178" s="78"/>
      <c r="S178" s="78"/>
      <c r="T178" s="79"/>
      <c r="AT178" s="16" t="s">
        <v>140</v>
      </c>
      <c r="AU178" s="16" t="s">
        <v>76</v>
      </c>
    </row>
    <row r="179" s="12" customFormat="1">
      <c r="B179" s="230"/>
      <c r="C179" s="231"/>
      <c r="D179" s="227" t="s">
        <v>142</v>
      </c>
      <c r="E179" s="232" t="s">
        <v>1</v>
      </c>
      <c r="F179" s="233" t="s">
        <v>467</v>
      </c>
      <c r="G179" s="231"/>
      <c r="H179" s="234">
        <v>4401.6000000000004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142</v>
      </c>
      <c r="AU179" s="240" t="s">
        <v>76</v>
      </c>
      <c r="AV179" s="12" t="s">
        <v>76</v>
      </c>
      <c r="AW179" s="12" t="s">
        <v>30</v>
      </c>
      <c r="AX179" s="12" t="s">
        <v>68</v>
      </c>
      <c r="AY179" s="240" t="s">
        <v>131</v>
      </c>
    </row>
    <row r="180" s="13" customFormat="1">
      <c r="B180" s="241"/>
      <c r="C180" s="242"/>
      <c r="D180" s="227" t="s">
        <v>142</v>
      </c>
      <c r="E180" s="243" t="s">
        <v>1</v>
      </c>
      <c r="F180" s="244" t="s">
        <v>468</v>
      </c>
      <c r="G180" s="242"/>
      <c r="H180" s="245">
        <v>4401.6000000000004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AT180" s="251" t="s">
        <v>142</v>
      </c>
      <c r="AU180" s="251" t="s">
        <v>76</v>
      </c>
      <c r="AV180" s="13" t="s">
        <v>145</v>
      </c>
      <c r="AW180" s="13" t="s">
        <v>30</v>
      </c>
      <c r="AX180" s="13" t="s">
        <v>68</v>
      </c>
      <c r="AY180" s="251" t="s">
        <v>131</v>
      </c>
    </row>
    <row r="181" s="12" customFormat="1">
      <c r="B181" s="230"/>
      <c r="C181" s="231"/>
      <c r="D181" s="227" t="s">
        <v>142</v>
      </c>
      <c r="E181" s="232" t="s">
        <v>1</v>
      </c>
      <c r="F181" s="233" t="s">
        <v>407</v>
      </c>
      <c r="G181" s="231"/>
      <c r="H181" s="234">
        <v>801.60000000000002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142</v>
      </c>
      <c r="AU181" s="240" t="s">
        <v>76</v>
      </c>
      <c r="AV181" s="12" t="s">
        <v>76</v>
      </c>
      <c r="AW181" s="12" t="s">
        <v>30</v>
      </c>
      <c r="AX181" s="12" t="s">
        <v>68</v>
      </c>
      <c r="AY181" s="240" t="s">
        <v>131</v>
      </c>
    </row>
    <row r="182" s="13" customFormat="1">
      <c r="B182" s="241"/>
      <c r="C182" s="242"/>
      <c r="D182" s="227" t="s">
        <v>142</v>
      </c>
      <c r="E182" s="243" t="s">
        <v>1</v>
      </c>
      <c r="F182" s="244" t="s">
        <v>469</v>
      </c>
      <c r="G182" s="242"/>
      <c r="H182" s="245">
        <v>801.60000000000002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AT182" s="251" t="s">
        <v>142</v>
      </c>
      <c r="AU182" s="251" t="s">
        <v>76</v>
      </c>
      <c r="AV182" s="13" t="s">
        <v>145</v>
      </c>
      <c r="AW182" s="13" t="s">
        <v>30</v>
      </c>
      <c r="AX182" s="13" t="s">
        <v>68</v>
      </c>
      <c r="AY182" s="251" t="s">
        <v>131</v>
      </c>
    </row>
    <row r="183" s="12" customFormat="1">
      <c r="B183" s="230"/>
      <c r="C183" s="231"/>
      <c r="D183" s="227" t="s">
        <v>142</v>
      </c>
      <c r="E183" s="232" t="s">
        <v>1</v>
      </c>
      <c r="F183" s="233" t="s">
        <v>470</v>
      </c>
      <c r="G183" s="231"/>
      <c r="H183" s="234">
        <v>7900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AT183" s="240" t="s">
        <v>142</v>
      </c>
      <c r="AU183" s="240" t="s">
        <v>76</v>
      </c>
      <c r="AV183" s="12" t="s">
        <v>76</v>
      </c>
      <c r="AW183" s="12" t="s">
        <v>30</v>
      </c>
      <c r="AX183" s="12" t="s">
        <v>68</v>
      </c>
      <c r="AY183" s="240" t="s">
        <v>131</v>
      </c>
    </row>
    <row r="184" s="13" customFormat="1">
      <c r="B184" s="241"/>
      <c r="C184" s="242"/>
      <c r="D184" s="227" t="s">
        <v>142</v>
      </c>
      <c r="E184" s="243" t="s">
        <v>1</v>
      </c>
      <c r="F184" s="244" t="s">
        <v>471</v>
      </c>
      <c r="G184" s="242"/>
      <c r="H184" s="245">
        <v>7900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AT184" s="251" t="s">
        <v>142</v>
      </c>
      <c r="AU184" s="251" t="s">
        <v>76</v>
      </c>
      <c r="AV184" s="13" t="s">
        <v>145</v>
      </c>
      <c r="AW184" s="13" t="s">
        <v>30</v>
      </c>
      <c r="AX184" s="13" t="s">
        <v>68</v>
      </c>
      <c r="AY184" s="251" t="s">
        <v>131</v>
      </c>
    </row>
    <row r="185" s="14" customFormat="1">
      <c r="B185" s="252"/>
      <c r="C185" s="253"/>
      <c r="D185" s="227" t="s">
        <v>142</v>
      </c>
      <c r="E185" s="254" t="s">
        <v>1</v>
      </c>
      <c r="F185" s="255" t="s">
        <v>146</v>
      </c>
      <c r="G185" s="253"/>
      <c r="H185" s="256">
        <v>13103.200000000001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AT185" s="262" t="s">
        <v>142</v>
      </c>
      <c r="AU185" s="262" t="s">
        <v>76</v>
      </c>
      <c r="AV185" s="14" t="s">
        <v>138</v>
      </c>
      <c r="AW185" s="14" t="s">
        <v>30</v>
      </c>
      <c r="AX185" s="14" t="s">
        <v>31</v>
      </c>
      <c r="AY185" s="262" t="s">
        <v>131</v>
      </c>
    </row>
    <row r="186" s="1" customFormat="1" ht="16.5" customHeight="1">
      <c r="B186" s="37"/>
      <c r="C186" s="216" t="s">
        <v>244</v>
      </c>
      <c r="D186" s="216" t="s">
        <v>133</v>
      </c>
      <c r="E186" s="217" t="s">
        <v>279</v>
      </c>
      <c r="F186" s="218" t="s">
        <v>280</v>
      </c>
      <c r="G186" s="219" t="s">
        <v>240</v>
      </c>
      <c r="H186" s="220">
        <v>8701.6000000000004</v>
      </c>
      <c r="I186" s="221"/>
      <c r="J186" s="220">
        <f>ROUND(I186*H186,1)</f>
        <v>0</v>
      </c>
      <c r="K186" s="218" t="s">
        <v>137</v>
      </c>
      <c r="L186" s="42"/>
      <c r="M186" s="222" t="s">
        <v>1</v>
      </c>
      <c r="N186" s="223" t="s">
        <v>39</v>
      </c>
      <c r="O186" s="78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AR186" s="16" t="s">
        <v>138</v>
      </c>
      <c r="AT186" s="16" t="s">
        <v>133</v>
      </c>
      <c r="AU186" s="16" t="s">
        <v>76</v>
      </c>
      <c r="AY186" s="16" t="s">
        <v>131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6" t="s">
        <v>31</v>
      </c>
      <c r="BK186" s="226">
        <f>ROUND(I186*H186,1)</f>
        <v>0</v>
      </c>
      <c r="BL186" s="16" t="s">
        <v>138</v>
      </c>
      <c r="BM186" s="16" t="s">
        <v>472</v>
      </c>
    </row>
    <row r="187" s="1" customFormat="1">
      <c r="B187" s="37"/>
      <c r="C187" s="38"/>
      <c r="D187" s="227" t="s">
        <v>140</v>
      </c>
      <c r="E187" s="38"/>
      <c r="F187" s="228" t="s">
        <v>282</v>
      </c>
      <c r="G187" s="38"/>
      <c r="H187" s="38"/>
      <c r="I187" s="142"/>
      <c r="J187" s="38"/>
      <c r="K187" s="38"/>
      <c r="L187" s="42"/>
      <c r="M187" s="229"/>
      <c r="N187" s="78"/>
      <c r="O187" s="78"/>
      <c r="P187" s="78"/>
      <c r="Q187" s="78"/>
      <c r="R187" s="78"/>
      <c r="S187" s="78"/>
      <c r="T187" s="79"/>
      <c r="AT187" s="16" t="s">
        <v>140</v>
      </c>
      <c r="AU187" s="16" t="s">
        <v>76</v>
      </c>
    </row>
    <row r="188" s="12" customFormat="1">
      <c r="B188" s="230"/>
      <c r="C188" s="231"/>
      <c r="D188" s="227" t="s">
        <v>142</v>
      </c>
      <c r="E188" s="232" t="s">
        <v>1</v>
      </c>
      <c r="F188" s="233" t="s">
        <v>470</v>
      </c>
      <c r="G188" s="231"/>
      <c r="H188" s="234">
        <v>7900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AT188" s="240" t="s">
        <v>142</v>
      </c>
      <c r="AU188" s="240" t="s">
        <v>76</v>
      </c>
      <c r="AV188" s="12" t="s">
        <v>76</v>
      </c>
      <c r="AW188" s="12" t="s">
        <v>30</v>
      </c>
      <c r="AX188" s="12" t="s">
        <v>68</v>
      </c>
      <c r="AY188" s="240" t="s">
        <v>131</v>
      </c>
    </row>
    <row r="189" s="13" customFormat="1">
      <c r="B189" s="241"/>
      <c r="C189" s="242"/>
      <c r="D189" s="227" t="s">
        <v>142</v>
      </c>
      <c r="E189" s="243" t="s">
        <v>1</v>
      </c>
      <c r="F189" s="244" t="s">
        <v>473</v>
      </c>
      <c r="G189" s="242"/>
      <c r="H189" s="245">
        <v>7900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AT189" s="251" t="s">
        <v>142</v>
      </c>
      <c r="AU189" s="251" t="s">
        <v>76</v>
      </c>
      <c r="AV189" s="13" t="s">
        <v>145</v>
      </c>
      <c r="AW189" s="13" t="s">
        <v>30</v>
      </c>
      <c r="AX189" s="13" t="s">
        <v>68</v>
      </c>
      <c r="AY189" s="251" t="s">
        <v>131</v>
      </c>
    </row>
    <row r="190" s="12" customFormat="1">
      <c r="B190" s="230"/>
      <c r="C190" s="231"/>
      <c r="D190" s="227" t="s">
        <v>142</v>
      </c>
      <c r="E190" s="232" t="s">
        <v>1</v>
      </c>
      <c r="F190" s="233" t="s">
        <v>407</v>
      </c>
      <c r="G190" s="231"/>
      <c r="H190" s="234">
        <v>801.60000000000002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AT190" s="240" t="s">
        <v>142</v>
      </c>
      <c r="AU190" s="240" t="s">
        <v>76</v>
      </c>
      <c r="AV190" s="12" t="s">
        <v>76</v>
      </c>
      <c r="AW190" s="12" t="s">
        <v>30</v>
      </c>
      <c r="AX190" s="12" t="s">
        <v>68</v>
      </c>
      <c r="AY190" s="240" t="s">
        <v>131</v>
      </c>
    </row>
    <row r="191" s="13" customFormat="1">
      <c r="B191" s="241"/>
      <c r="C191" s="242"/>
      <c r="D191" s="227" t="s">
        <v>142</v>
      </c>
      <c r="E191" s="243" t="s">
        <v>1</v>
      </c>
      <c r="F191" s="244" t="s">
        <v>474</v>
      </c>
      <c r="G191" s="242"/>
      <c r="H191" s="245">
        <v>801.60000000000002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AT191" s="251" t="s">
        <v>142</v>
      </c>
      <c r="AU191" s="251" t="s">
        <v>76</v>
      </c>
      <c r="AV191" s="13" t="s">
        <v>145</v>
      </c>
      <c r="AW191" s="13" t="s">
        <v>30</v>
      </c>
      <c r="AX191" s="13" t="s">
        <v>68</v>
      </c>
      <c r="AY191" s="251" t="s">
        <v>131</v>
      </c>
    </row>
    <row r="192" s="14" customFormat="1">
      <c r="B192" s="252"/>
      <c r="C192" s="253"/>
      <c r="D192" s="227" t="s">
        <v>142</v>
      </c>
      <c r="E192" s="254" t="s">
        <v>1</v>
      </c>
      <c r="F192" s="255" t="s">
        <v>146</v>
      </c>
      <c r="G192" s="253"/>
      <c r="H192" s="256">
        <v>8701.6000000000004</v>
      </c>
      <c r="I192" s="257"/>
      <c r="J192" s="253"/>
      <c r="K192" s="253"/>
      <c r="L192" s="258"/>
      <c r="M192" s="259"/>
      <c r="N192" s="260"/>
      <c r="O192" s="260"/>
      <c r="P192" s="260"/>
      <c r="Q192" s="260"/>
      <c r="R192" s="260"/>
      <c r="S192" s="260"/>
      <c r="T192" s="261"/>
      <c r="AT192" s="262" t="s">
        <v>142</v>
      </c>
      <c r="AU192" s="262" t="s">
        <v>76</v>
      </c>
      <c r="AV192" s="14" t="s">
        <v>138</v>
      </c>
      <c r="AW192" s="14" t="s">
        <v>30</v>
      </c>
      <c r="AX192" s="14" t="s">
        <v>31</v>
      </c>
      <c r="AY192" s="262" t="s">
        <v>131</v>
      </c>
    </row>
    <row r="193" s="1" customFormat="1" ht="16.5" customHeight="1">
      <c r="B193" s="37"/>
      <c r="C193" s="216" t="s">
        <v>250</v>
      </c>
      <c r="D193" s="216" t="s">
        <v>133</v>
      </c>
      <c r="E193" s="217" t="s">
        <v>475</v>
      </c>
      <c r="F193" s="218" t="s">
        <v>476</v>
      </c>
      <c r="G193" s="219" t="s">
        <v>149</v>
      </c>
      <c r="H193" s="220">
        <v>3941.1999999999998</v>
      </c>
      <c r="I193" s="221"/>
      <c r="J193" s="220">
        <f>ROUND(I193*H193,1)</f>
        <v>0</v>
      </c>
      <c r="K193" s="218" t="s">
        <v>137</v>
      </c>
      <c r="L193" s="42"/>
      <c r="M193" s="222" t="s">
        <v>1</v>
      </c>
      <c r="N193" s="223" t="s">
        <v>39</v>
      </c>
      <c r="O193" s="78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AR193" s="16" t="s">
        <v>138</v>
      </c>
      <c r="AT193" s="16" t="s">
        <v>133</v>
      </c>
      <c r="AU193" s="16" t="s">
        <v>76</v>
      </c>
      <c r="AY193" s="16" t="s">
        <v>131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6" t="s">
        <v>31</v>
      </c>
      <c r="BK193" s="226">
        <f>ROUND(I193*H193,1)</f>
        <v>0</v>
      </c>
      <c r="BL193" s="16" t="s">
        <v>138</v>
      </c>
      <c r="BM193" s="16" t="s">
        <v>477</v>
      </c>
    </row>
    <row r="194" s="1" customFormat="1">
      <c r="B194" s="37"/>
      <c r="C194" s="38"/>
      <c r="D194" s="227" t="s">
        <v>140</v>
      </c>
      <c r="E194" s="38"/>
      <c r="F194" s="228" t="s">
        <v>478</v>
      </c>
      <c r="G194" s="38"/>
      <c r="H194" s="38"/>
      <c r="I194" s="142"/>
      <c r="J194" s="38"/>
      <c r="K194" s="38"/>
      <c r="L194" s="42"/>
      <c r="M194" s="229"/>
      <c r="N194" s="78"/>
      <c r="O194" s="78"/>
      <c r="P194" s="78"/>
      <c r="Q194" s="78"/>
      <c r="R194" s="78"/>
      <c r="S194" s="78"/>
      <c r="T194" s="79"/>
      <c r="AT194" s="16" t="s">
        <v>140</v>
      </c>
      <c r="AU194" s="16" t="s">
        <v>76</v>
      </c>
    </row>
    <row r="195" s="12" customFormat="1">
      <c r="B195" s="230"/>
      <c r="C195" s="231"/>
      <c r="D195" s="227" t="s">
        <v>142</v>
      </c>
      <c r="E195" s="232" t="s">
        <v>1</v>
      </c>
      <c r="F195" s="233" t="s">
        <v>479</v>
      </c>
      <c r="G195" s="231"/>
      <c r="H195" s="234">
        <v>601.20000000000005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AT195" s="240" t="s">
        <v>142</v>
      </c>
      <c r="AU195" s="240" t="s">
        <v>76</v>
      </c>
      <c r="AV195" s="12" t="s">
        <v>76</v>
      </c>
      <c r="AW195" s="12" t="s">
        <v>30</v>
      </c>
      <c r="AX195" s="12" t="s">
        <v>68</v>
      </c>
      <c r="AY195" s="240" t="s">
        <v>131</v>
      </c>
    </row>
    <row r="196" s="13" customFormat="1">
      <c r="B196" s="241"/>
      <c r="C196" s="242"/>
      <c r="D196" s="227" t="s">
        <v>142</v>
      </c>
      <c r="E196" s="243" t="s">
        <v>1</v>
      </c>
      <c r="F196" s="244" t="s">
        <v>480</v>
      </c>
      <c r="G196" s="242"/>
      <c r="H196" s="245">
        <v>601.20000000000005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AT196" s="251" t="s">
        <v>142</v>
      </c>
      <c r="AU196" s="251" t="s">
        <v>76</v>
      </c>
      <c r="AV196" s="13" t="s">
        <v>145</v>
      </c>
      <c r="AW196" s="13" t="s">
        <v>30</v>
      </c>
      <c r="AX196" s="13" t="s">
        <v>68</v>
      </c>
      <c r="AY196" s="251" t="s">
        <v>131</v>
      </c>
    </row>
    <row r="197" s="12" customFormat="1">
      <c r="B197" s="230"/>
      <c r="C197" s="231"/>
      <c r="D197" s="227" t="s">
        <v>142</v>
      </c>
      <c r="E197" s="232" t="s">
        <v>1</v>
      </c>
      <c r="F197" s="233" t="s">
        <v>481</v>
      </c>
      <c r="G197" s="231"/>
      <c r="H197" s="234">
        <v>3340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AT197" s="240" t="s">
        <v>142</v>
      </c>
      <c r="AU197" s="240" t="s">
        <v>76</v>
      </c>
      <c r="AV197" s="12" t="s">
        <v>76</v>
      </c>
      <c r="AW197" s="12" t="s">
        <v>30</v>
      </c>
      <c r="AX197" s="12" t="s">
        <v>68</v>
      </c>
      <c r="AY197" s="240" t="s">
        <v>131</v>
      </c>
    </row>
    <row r="198" s="13" customFormat="1">
      <c r="B198" s="241"/>
      <c r="C198" s="242"/>
      <c r="D198" s="227" t="s">
        <v>142</v>
      </c>
      <c r="E198" s="243" t="s">
        <v>1</v>
      </c>
      <c r="F198" s="244" t="s">
        <v>482</v>
      </c>
      <c r="G198" s="242"/>
      <c r="H198" s="245">
        <v>3340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AT198" s="251" t="s">
        <v>142</v>
      </c>
      <c r="AU198" s="251" t="s">
        <v>76</v>
      </c>
      <c r="AV198" s="13" t="s">
        <v>145</v>
      </c>
      <c r="AW198" s="13" t="s">
        <v>30</v>
      </c>
      <c r="AX198" s="13" t="s">
        <v>68</v>
      </c>
      <c r="AY198" s="251" t="s">
        <v>131</v>
      </c>
    </row>
    <row r="199" s="14" customFormat="1">
      <c r="B199" s="252"/>
      <c r="C199" s="253"/>
      <c r="D199" s="227" t="s">
        <v>142</v>
      </c>
      <c r="E199" s="254" t="s">
        <v>1</v>
      </c>
      <c r="F199" s="255" t="s">
        <v>146</v>
      </c>
      <c r="G199" s="253"/>
      <c r="H199" s="256">
        <v>3941.1999999999998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AT199" s="262" t="s">
        <v>142</v>
      </c>
      <c r="AU199" s="262" t="s">
        <v>76</v>
      </c>
      <c r="AV199" s="14" t="s">
        <v>138</v>
      </c>
      <c r="AW199" s="14" t="s">
        <v>30</v>
      </c>
      <c r="AX199" s="14" t="s">
        <v>31</v>
      </c>
      <c r="AY199" s="262" t="s">
        <v>131</v>
      </c>
    </row>
    <row r="200" s="1" customFormat="1" ht="16.5" customHeight="1">
      <c r="B200" s="37"/>
      <c r="C200" s="216" t="s">
        <v>7</v>
      </c>
      <c r="D200" s="216" t="s">
        <v>133</v>
      </c>
      <c r="E200" s="217" t="s">
        <v>286</v>
      </c>
      <c r="F200" s="218" t="s">
        <v>287</v>
      </c>
      <c r="G200" s="219" t="s">
        <v>149</v>
      </c>
      <c r="H200" s="220">
        <v>1202.4000000000001</v>
      </c>
      <c r="I200" s="221"/>
      <c r="J200" s="220">
        <f>ROUND(I200*H200,1)</f>
        <v>0</v>
      </c>
      <c r="K200" s="218" t="s">
        <v>137</v>
      </c>
      <c r="L200" s="42"/>
      <c r="M200" s="222" t="s">
        <v>1</v>
      </c>
      <c r="N200" s="223" t="s">
        <v>39</v>
      </c>
      <c r="O200" s="78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AR200" s="16" t="s">
        <v>138</v>
      </c>
      <c r="AT200" s="16" t="s">
        <v>133</v>
      </c>
      <c r="AU200" s="16" t="s">
        <v>76</v>
      </c>
      <c r="AY200" s="16" t="s">
        <v>131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6" t="s">
        <v>31</v>
      </c>
      <c r="BK200" s="226">
        <f>ROUND(I200*H200,1)</f>
        <v>0</v>
      </c>
      <c r="BL200" s="16" t="s">
        <v>138</v>
      </c>
      <c r="BM200" s="16" t="s">
        <v>483</v>
      </c>
    </row>
    <row r="201" s="1" customFormat="1">
      <c r="B201" s="37"/>
      <c r="C201" s="38"/>
      <c r="D201" s="227" t="s">
        <v>140</v>
      </c>
      <c r="E201" s="38"/>
      <c r="F201" s="228" t="s">
        <v>289</v>
      </c>
      <c r="G201" s="38"/>
      <c r="H201" s="38"/>
      <c r="I201" s="142"/>
      <c r="J201" s="38"/>
      <c r="K201" s="38"/>
      <c r="L201" s="42"/>
      <c r="M201" s="229"/>
      <c r="N201" s="78"/>
      <c r="O201" s="78"/>
      <c r="P201" s="78"/>
      <c r="Q201" s="78"/>
      <c r="R201" s="78"/>
      <c r="S201" s="78"/>
      <c r="T201" s="79"/>
      <c r="AT201" s="16" t="s">
        <v>140</v>
      </c>
      <c r="AU201" s="16" t="s">
        <v>76</v>
      </c>
    </row>
    <row r="202" s="12" customFormat="1">
      <c r="B202" s="230"/>
      <c r="C202" s="231"/>
      <c r="D202" s="227" t="s">
        <v>142</v>
      </c>
      <c r="E202" s="232" t="s">
        <v>1</v>
      </c>
      <c r="F202" s="233" t="s">
        <v>484</v>
      </c>
      <c r="G202" s="231"/>
      <c r="H202" s="234">
        <v>1202.4000000000001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AT202" s="240" t="s">
        <v>142</v>
      </c>
      <c r="AU202" s="240" t="s">
        <v>76</v>
      </c>
      <c r="AV202" s="12" t="s">
        <v>76</v>
      </c>
      <c r="AW202" s="12" t="s">
        <v>30</v>
      </c>
      <c r="AX202" s="12" t="s">
        <v>68</v>
      </c>
      <c r="AY202" s="240" t="s">
        <v>131</v>
      </c>
    </row>
    <row r="203" s="13" customFormat="1">
      <c r="B203" s="241"/>
      <c r="C203" s="242"/>
      <c r="D203" s="227" t="s">
        <v>142</v>
      </c>
      <c r="E203" s="243" t="s">
        <v>1</v>
      </c>
      <c r="F203" s="244" t="s">
        <v>485</v>
      </c>
      <c r="G203" s="242"/>
      <c r="H203" s="245">
        <v>1202.4000000000001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AT203" s="251" t="s">
        <v>142</v>
      </c>
      <c r="AU203" s="251" t="s">
        <v>76</v>
      </c>
      <c r="AV203" s="13" t="s">
        <v>145</v>
      </c>
      <c r="AW203" s="13" t="s">
        <v>30</v>
      </c>
      <c r="AX203" s="13" t="s">
        <v>68</v>
      </c>
      <c r="AY203" s="251" t="s">
        <v>131</v>
      </c>
    </row>
    <row r="204" s="14" customFormat="1">
      <c r="B204" s="252"/>
      <c r="C204" s="253"/>
      <c r="D204" s="227" t="s">
        <v>142</v>
      </c>
      <c r="E204" s="254" t="s">
        <v>1</v>
      </c>
      <c r="F204" s="255" t="s">
        <v>146</v>
      </c>
      <c r="G204" s="253"/>
      <c r="H204" s="256">
        <v>1202.4000000000001</v>
      </c>
      <c r="I204" s="257"/>
      <c r="J204" s="253"/>
      <c r="K204" s="253"/>
      <c r="L204" s="258"/>
      <c r="M204" s="259"/>
      <c r="N204" s="260"/>
      <c r="O204" s="260"/>
      <c r="P204" s="260"/>
      <c r="Q204" s="260"/>
      <c r="R204" s="260"/>
      <c r="S204" s="260"/>
      <c r="T204" s="261"/>
      <c r="AT204" s="262" t="s">
        <v>142</v>
      </c>
      <c r="AU204" s="262" t="s">
        <v>76</v>
      </c>
      <c r="AV204" s="14" t="s">
        <v>138</v>
      </c>
      <c r="AW204" s="14" t="s">
        <v>30</v>
      </c>
      <c r="AX204" s="14" t="s">
        <v>31</v>
      </c>
      <c r="AY204" s="262" t="s">
        <v>131</v>
      </c>
    </row>
    <row r="205" s="1" customFormat="1" ht="16.5" customHeight="1">
      <c r="B205" s="37"/>
      <c r="C205" s="216" t="s">
        <v>204</v>
      </c>
      <c r="D205" s="216" t="s">
        <v>133</v>
      </c>
      <c r="E205" s="217" t="s">
        <v>486</v>
      </c>
      <c r="F205" s="218" t="s">
        <v>487</v>
      </c>
      <c r="G205" s="219" t="s">
        <v>149</v>
      </c>
      <c r="H205" s="220">
        <v>801.60000000000002</v>
      </c>
      <c r="I205" s="221"/>
      <c r="J205" s="220">
        <f>ROUND(I205*H205,1)</f>
        <v>0</v>
      </c>
      <c r="K205" s="218" t="s">
        <v>137</v>
      </c>
      <c r="L205" s="42"/>
      <c r="M205" s="222" t="s">
        <v>1</v>
      </c>
      <c r="N205" s="223" t="s">
        <v>39</v>
      </c>
      <c r="O205" s="78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AR205" s="16" t="s">
        <v>138</v>
      </c>
      <c r="AT205" s="16" t="s">
        <v>133</v>
      </c>
      <c r="AU205" s="16" t="s">
        <v>76</v>
      </c>
      <c r="AY205" s="16" t="s">
        <v>131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6" t="s">
        <v>31</v>
      </c>
      <c r="BK205" s="226">
        <f>ROUND(I205*H205,1)</f>
        <v>0</v>
      </c>
      <c r="BL205" s="16" t="s">
        <v>138</v>
      </c>
      <c r="BM205" s="16" t="s">
        <v>488</v>
      </c>
    </row>
    <row r="206" s="1" customFormat="1">
      <c r="B206" s="37"/>
      <c r="C206" s="38"/>
      <c r="D206" s="227" t="s">
        <v>140</v>
      </c>
      <c r="E206" s="38"/>
      <c r="F206" s="228" t="s">
        <v>489</v>
      </c>
      <c r="G206" s="38"/>
      <c r="H206" s="38"/>
      <c r="I206" s="142"/>
      <c r="J206" s="38"/>
      <c r="K206" s="38"/>
      <c r="L206" s="42"/>
      <c r="M206" s="229"/>
      <c r="N206" s="78"/>
      <c r="O206" s="78"/>
      <c r="P206" s="78"/>
      <c r="Q206" s="78"/>
      <c r="R206" s="78"/>
      <c r="S206" s="78"/>
      <c r="T206" s="79"/>
      <c r="AT206" s="16" t="s">
        <v>140</v>
      </c>
      <c r="AU206" s="16" t="s">
        <v>76</v>
      </c>
    </row>
    <row r="207" s="12" customFormat="1">
      <c r="B207" s="230"/>
      <c r="C207" s="231"/>
      <c r="D207" s="227" t="s">
        <v>142</v>
      </c>
      <c r="E207" s="232" t="s">
        <v>1</v>
      </c>
      <c r="F207" s="233" t="s">
        <v>490</v>
      </c>
      <c r="G207" s="231"/>
      <c r="H207" s="234">
        <v>801.60000000000002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AT207" s="240" t="s">
        <v>142</v>
      </c>
      <c r="AU207" s="240" t="s">
        <v>76</v>
      </c>
      <c r="AV207" s="12" t="s">
        <v>76</v>
      </c>
      <c r="AW207" s="12" t="s">
        <v>30</v>
      </c>
      <c r="AX207" s="12" t="s">
        <v>68</v>
      </c>
      <c r="AY207" s="240" t="s">
        <v>131</v>
      </c>
    </row>
    <row r="208" s="13" customFormat="1">
      <c r="B208" s="241"/>
      <c r="C208" s="242"/>
      <c r="D208" s="227" t="s">
        <v>142</v>
      </c>
      <c r="E208" s="243" t="s">
        <v>1</v>
      </c>
      <c r="F208" s="244" t="s">
        <v>491</v>
      </c>
      <c r="G208" s="242"/>
      <c r="H208" s="245">
        <v>801.60000000000002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AT208" s="251" t="s">
        <v>142</v>
      </c>
      <c r="AU208" s="251" t="s">
        <v>76</v>
      </c>
      <c r="AV208" s="13" t="s">
        <v>145</v>
      </c>
      <c r="AW208" s="13" t="s">
        <v>30</v>
      </c>
      <c r="AX208" s="13" t="s">
        <v>68</v>
      </c>
      <c r="AY208" s="251" t="s">
        <v>131</v>
      </c>
    </row>
    <row r="209" s="14" customFormat="1">
      <c r="B209" s="252"/>
      <c r="C209" s="253"/>
      <c r="D209" s="227" t="s">
        <v>142</v>
      </c>
      <c r="E209" s="254" t="s">
        <v>1</v>
      </c>
      <c r="F209" s="255" t="s">
        <v>146</v>
      </c>
      <c r="G209" s="253"/>
      <c r="H209" s="256">
        <v>801.60000000000002</v>
      </c>
      <c r="I209" s="257"/>
      <c r="J209" s="253"/>
      <c r="K209" s="253"/>
      <c r="L209" s="258"/>
      <c r="M209" s="259"/>
      <c r="N209" s="260"/>
      <c r="O209" s="260"/>
      <c r="P209" s="260"/>
      <c r="Q209" s="260"/>
      <c r="R209" s="260"/>
      <c r="S209" s="260"/>
      <c r="T209" s="261"/>
      <c r="AT209" s="262" t="s">
        <v>142</v>
      </c>
      <c r="AU209" s="262" t="s">
        <v>76</v>
      </c>
      <c r="AV209" s="14" t="s">
        <v>138</v>
      </c>
      <c r="AW209" s="14" t="s">
        <v>30</v>
      </c>
      <c r="AX209" s="14" t="s">
        <v>31</v>
      </c>
      <c r="AY209" s="262" t="s">
        <v>131</v>
      </c>
    </row>
    <row r="210" s="11" customFormat="1" ht="22.8" customHeight="1">
      <c r="B210" s="200"/>
      <c r="C210" s="201"/>
      <c r="D210" s="202" t="s">
        <v>67</v>
      </c>
      <c r="E210" s="214" t="s">
        <v>76</v>
      </c>
      <c r="F210" s="214" t="s">
        <v>326</v>
      </c>
      <c r="G210" s="201"/>
      <c r="H210" s="201"/>
      <c r="I210" s="204"/>
      <c r="J210" s="215">
        <f>BK210</f>
        <v>0</v>
      </c>
      <c r="K210" s="201"/>
      <c r="L210" s="206"/>
      <c r="M210" s="207"/>
      <c r="N210" s="208"/>
      <c r="O210" s="208"/>
      <c r="P210" s="209">
        <f>SUM(P211:P242)</f>
        <v>0</v>
      </c>
      <c r="Q210" s="208"/>
      <c r="R210" s="209">
        <f>SUM(R211:R242)</f>
        <v>97.171342729310012</v>
      </c>
      <c r="S210" s="208"/>
      <c r="T210" s="210">
        <f>SUM(T211:T242)</f>
        <v>0</v>
      </c>
      <c r="AR210" s="211" t="s">
        <v>31</v>
      </c>
      <c r="AT210" s="212" t="s">
        <v>67</v>
      </c>
      <c r="AU210" s="212" t="s">
        <v>31</v>
      </c>
      <c r="AY210" s="211" t="s">
        <v>131</v>
      </c>
      <c r="BK210" s="213">
        <f>SUM(BK211:BK242)</f>
        <v>0</v>
      </c>
    </row>
    <row r="211" s="1" customFormat="1" ht="16.5" customHeight="1">
      <c r="B211" s="37"/>
      <c r="C211" s="216" t="s">
        <v>267</v>
      </c>
      <c r="D211" s="216" t="s">
        <v>133</v>
      </c>
      <c r="E211" s="217" t="s">
        <v>328</v>
      </c>
      <c r="F211" s="218" t="s">
        <v>329</v>
      </c>
      <c r="G211" s="219" t="s">
        <v>149</v>
      </c>
      <c r="H211" s="220">
        <v>3072.8000000000002</v>
      </c>
      <c r="I211" s="221"/>
      <c r="J211" s="220">
        <f>ROUND(I211*H211,1)</f>
        <v>0</v>
      </c>
      <c r="K211" s="218" t="s">
        <v>137</v>
      </c>
      <c r="L211" s="42"/>
      <c r="M211" s="222" t="s">
        <v>1</v>
      </c>
      <c r="N211" s="223" t="s">
        <v>39</v>
      </c>
      <c r="O211" s="78"/>
      <c r="P211" s="224">
        <f>O211*H211</f>
        <v>0</v>
      </c>
      <c r="Q211" s="224">
        <v>9.8999999999999994E-05</v>
      </c>
      <c r="R211" s="224">
        <f>Q211*H211</f>
        <v>0.30420720000000001</v>
      </c>
      <c r="S211" s="224">
        <v>0</v>
      </c>
      <c r="T211" s="225">
        <f>S211*H211</f>
        <v>0</v>
      </c>
      <c r="AR211" s="16" t="s">
        <v>138</v>
      </c>
      <c r="AT211" s="16" t="s">
        <v>133</v>
      </c>
      <c r="AU211" s="16" t="s">
        <v>76</v>
      </c>
      <c r="AY211" s="16" t="s">
        <v>131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6" t="s">
        <v>31</v>
      </c>
      <c r="BK211" s="226">
        <f>ROUND(I211*H211,1)</f>
        <v>0</v>
      </c>
      <c r="BL211" s="16" t="s">
        <v>138</v>
      </c>
      <c r="BM211" s="16" t="s">
        <v>492</v>
      </c>
    </row>
    <row r="212" s="1" customFormat="1">
      <c r="B212" s="37"/>
      <c r="C212" s="38"/>
      <c r="D212" s="227" t="s">
        <v>140</v>
      </c>
      <c r="E212" s="38"/>
      <c r="F212" s="228" t="s">
        <v>331</v>
      </c>
      <c r="G212" s="38"/>
      <c r="H212" s="38"/>
      <c r="I212" s="142"/>
      <c r="J212" s="38"/>
      <c r="K212" s="38"/>
      <c r="L212" s="42"/>
      <c r="M212" s="229"/>
      <c r="N212" s="78"/>
      <c r="O212" s="78"/>
      <c r="P212" s="78"/>
      <c r="Q212" s="78"/>
      <c r="R212" s="78"/>
      <c r="S212" s="78"/>
      <c r="T212" s="79"/>
      <c r="AT212" s="16" t="s">
        <v>140</v>
      </c>
      <c r="AU212" s="16" t="s">
        <v>76</v>
      </c>
    </row>
    <row r="213" s="12" customFormat="1">
      <c r="B213" s="230"/>
      <c r="C213" s="231"/>
      <c r="D213" s="227" t="s">
        <v>142</v>
      </c>
      <c r="E213" s="232" t="s">
        <v>1</v>
      </c>
      <c r="F213" s="233" t="s">
        <v>493</v>
      </c>
      <c r="G213" s="231"/>
      <c r="H213" s="234">
        <v>3072.8000000000002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AT213" s="240" t="s">
        <v>142</v>
      </c>
      <c r="AU213" s="240" t="s">
        <v>76</v>
      </c>
      <c r="AV213" s="12" t="s">
        <v>76</v>
      </c>
      <c r="AW213" s="12" t="s">
        <v>30</v>
      </c>
      <c r="AX213" s="12" t="s">
        <v>68</v>
      </c>
      <c r="AY213" s="240" t="s">
        <v>131</v>
      </c>
    </row>
    <row r="214" s="14" customFormat="1">
      <c r="B214" s="252"/>
      <c r="C214" s="253"/>
      <c r="D214" s="227" t="s">
        <v>142</v>
      </c>
      <c r="E214" s="254" t="s">
        <v>1</v>
      </c>
      <c r="F214" s="255" t="s">
        <v>146</v>
      </c>
      <c r="G214" s="253"/>
      <c r="H214" s="256">
        <v>3072.8000000000002</v>
      </c>
      <c r="I214" s="257"/>
      <c r="J214" s="253"/>
      <c r="K214" s="253"/>
      <c r="L214" s="258"/>
      <c r="M214" s="259"/>
      <c r="N214" s="260"/>
      <c r="O214" s="260"/>
      <c r="P214" s="260"/>
      <c r="Q214" s="260"/>
      <c r="R214" s="260"/>
      <c r="S214" s="260"/>
      <c r="T214" s="261"/>
      <c r="AT214" s="262" t="s">
        <v>142</v>
      </c>
      <c r="AU214" s="262" t="s">
        <v>76</v>
      </c>
      <c r="AV214" s="14" t="s">
        <v>138</v>
      </c>
      <c r="AW214" s="14" t="s">
        <v>30</v>
      </c>
      <c r="AX214" s="14" t="s">
        <v>31</v>
      </c>
      <c r="AY214" s="262" t="s">
        <v>131</v>
      </c>
    </row>
    <row r="215" s="1" customFormat="1" ht="16.5" customHeight="1">
      <c r="B215" s="37"/>
      <c r="C215" s="263" t="s">
        <v>272</v>
      </c>
      <c r="D215" s="263" t="s">
        <v>337</v>
      </c>
      <c r="E215" s="264" t="s">
        <v>338</v>
      </c>
      <c r="F215" s="265" t="s">
        <v>339</v>
      </c>
      <c r="G215" s="266" t="s">
        <v>149</v>
      </c>
      <c r="H215" s="267">
        <v>4649.3000000000002</v>
      </c>
      <c r="I215" s="268"/>
      <c r="J215" s="267">
        <f>ROUND(I215*H215,1)</f>
        <v>0</v>
      </c>
      <c r="K215" s="265" t="s">
        <v>137</v>
      </c>
      <c r="L215" s="269"/>
      <c r="M215" s="270" t="s">
        <v>1</v>
      </c>
      <c r="N215" s="271" t="s">
        <v>39</v>
      </c>
      <c r="O215" s="78"/>
      <c r="P215" s="224">
        <f>O215*H215</f>
        <v>0</v>
      </c>
      <c r="Q215" s="224">
        <v>0.00050000000000000001</v>
      </c>
      <c r="R215" s="224">
        <f>Q215*H215</f>
        <v>2.3246500000000001</v>
      </c>
      <c r="S215" s="224">
        <v>0</v>
      </c>
      <c r="T215" s="225">
        <f>S215*H215</f>
        <v>0</v>
      </c>
      <c r="AR215" s="16" t="s">
        <v>182</v>
      </c>
      <c r="AT215" s="16" t="s">
        <v>337</v>
      </c>
      <c r="AU215" s="16" t="s">
        <v>76</v>
      </c>
      <c r="AY215" s="16" t="s">
        <v>131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6" t="s">
        <v>31</v>
      </c>
      <c r="BK215" s="226">
        <f>ROUND(I215*H215,1)</f>
        <v>0</v>
      </c>
      <c r="BL215" s="16" t="s">
        <v>138</v>
      </c>
      <c r="BM215" s="16" t="s">
        <v>494</v>
      </c>
    </row>
    <row r="216" s="1" customFormat="1">
      <c r="B216" s="37"/>
      <c r="C216" s="38"/>
      <c r="D216" s="227" t="s">
        <v>140</v>
      </c>
      <c r="E216" s="38"/>
      <c r="F216" s="228" t="s">
        <v>339</v>
      </c>
      <c r="G216" s="38"/>
      <c r="H216" s="38"/>
      <c r="I216" s="142"/>
      <c r="J216" s="38"/>
      <c r="K216" s="38"/>
      <c r="L216" s="42"/>
      <c r="M216" s="229"/>
      <c r="N216" s="78"/>
      <c r="O216" s="78"/>
      <c r="P216" s="78"/>
      <c r="Q216" s="78"/>
      <c r="R216" s="78"/>
      <c r="S216" s="78"/>
      <c r="T216" s="79"/>
      <c r="AT216" s="16" t="s">
        <v>140</v>
      </c>
      <c r="AU216" s="16" t="s">
        <v>76</v>
      </c>
    </row>
    <row r="217" s="12" customFormat="1">
      <c r="B217" s="230"/>
      <c r="C217" s="231"/>
      <c r="D217" s="227" t="s">
        <v>142</v>
      </c>
      <c r="E217" s="232" t="s">
        <v>1</v>
      </c>
      <c r="F217" s="233" t="s">
        <v>495</v>
      </c>
      <c r="G217" s="231"/>
      <c r="H217" s="234">
        <v>3874.4000000000001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142</v>
      </c>
      <c r="AU217" s="240" t="s">
        <v>76</v>
      </c>
      <c r="AV217" s="12" t="s">
        <v>76</v>
      </c>
      <c r="AW217" s="12" t="s">
        <v>30</v>
      </c>
      <c r="AX217" s="12" t="s">
        <v>68</v>
      </c>
      <c r="AY217" s="240" t="s">
        <v>131</v>
      </c>
    </row>
    <row r="218" s="14" customFormat="1">
      <c r="B218" s="252"/>
      <c r="C218" s="253"/>
      <c r="D218" s="227" t="s">
        <v>142</v>
      </c>
      <c r="E218" s="254" t="s">
        <v>1</v>
      </c>
      <c r="F218" s="255" t="s">
        <v>146</v>
      </c>
      <c r="G218" s="253"/>
      <c r="H218" s="256">
        <v>3874.4000000000001</v>
      </c>
      <c r="I218" s="257"/>
      <c r="J218" s="253"/>
      <c r="K218" s="253"/>
      <c r="L218" s="258"/>
      <c r="M218" s="259"/>
      <c r="N218" s="260"/>
      <c r="O218" s="260"/>
      <c r="P218" s="260"/>
      <c r="Q218" s="260"/>
      <c r="R218" s="260"/>
      <c r="S218" s="260"/>
      <c r="T218" s="261"/>
      <c r="AT218" s="262" t="s">
        <v>142</v>
      </c>
      <c r="AU218" s="262" t="s">
        <v>76</v>
      </c>
      <c r="AV218" s="14" t="s">
        <v>138</v>
      </c>
      <c r="AW218" s="14" t="s">
        <v>30</v>
      </c>
      <c r="AX218" s="14" t="s">
        <v>31</v>
      </c>
      <c r="AY218" s="262" t="s">
        <v>131</v>
      </c>
    </row>
    <row r="219" s="12" customFormat="1">
      <c r="B219" s="230"/>
      <c r="C219" s="231"/>
      <c r="D219" s="227" t="s">
        <v>142</v>
      </c>
      <c r="E219" s="231"/>
      <c r="F219" s="233" t="s">
        <v>496</v>
      </c>
      <c r="G219" s="231"/>
      <c r="H219" s="234">
        <v>4649.3000000000002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AT219" s="240" t="s">
        <v>142</v>
      </c>
      <c r="AU219" s="240" t="s">
        <v>76</v>
      </c>
      <c r="AV219" s="12" t="s">
        <v>76</v>
      </c>
      <c r="AW219" s="12" t="s">
        <v>4</v>
      </c>
      <c r="AX219" s="12" t="s">
        <v>31</v>
      </c>
      <c r="AY219" s="240" t="s">
        <v>131</v>
      </c>
    </row>
    <row r="220" s="1" customFormat="1" ht="16.5" customHeight="1">
      <c r="B220" s="37"/>
      <c r="C220" s="216" t="s">
        <v>278</v>
      </c>
      <c r="D220" s="216" t="s">
        <v>133</v>
      </c>
      <c r="E220" s="217" t="s">
        <v>497</v>
      </c>
      <c r="F220" s="218" t="s">
        <v>498</v>
      </c>
      <c r="G220" s="219" t="s">
        <v>149</v>
      </c>
      <c r="H220" s="220">
        <v>801.60000000000002</v>
      </c>
      <c r="I220" s="221"/>
      <c r="J220" s="220">
        <f>ROUND(I220*H220,1)</f>
        <v>0</v>
      </c>
      <c r="K220" s="218" t="s">
        <v>137</v>
      </c>
      <c r="L220" s="42"/>
      <c r="M220" s="222" t="s">
        <v>1</v>
      </c>
      <c r="N220" s="223" t="s">
        <v>39</v>
      </c>
      <c r="O220" s="78"/>
      <c r="P220" s="224">
        <f>O220*H220</f>
        <v>0</v>
      </c>
      <c r="Q220" s="224">
        <v>9.8999999999999994E-05</v>
      </c>
      <c r="R220" s="224">
        <f>Q220*H220</f>
        <v>0.079358399999999996</v>
      </c>
      <c r="S220" s="224">
        <v>0</v>
      </c>
      <c r="T220" s="225">
        <f>S220*H220</f>
        <v>0</v>
      </c>
      <c r="AR220" s="16" t="s">
        <v>138</v>
      </c>
      <c r="AT220" s="16" t="s">
        <v>133</v>
      </c>
      <c r="AU220" s="16" t="s">
        <v>76</v>
      </c>
      <c r="AY220" s="16" t="s">
        <v>131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6" t="s">
        <v>31</v>
      </c>
      <c r="BK220" s="226">
        <f>ROUND(I220*H220,1)</f>
        <v>0</v>
      </c>
      <c r="BL220" s="16" t="s">
        <v>138</v>
      </c>
      <c r="BM220" s="16" t="s">
        <v>499</v>
      </c>
    </row>
    <row r="221" s="1" customFormat="1">
      <c r="B221" s="37"/>
      <c r="C221" s="38"/>
      <c r="D221" s="227" t="s">
        <v>140</v>
      </c>
      <c r="E221" s="38"/>
      <c r="F221" s="228" t="s">
        <v>500</v>
      </c>
      <c r="G221" s="38"/>
      <c r="H221" s="38"/>
      <c r="I221" s="142"/>
      <c r="J221" s="38"/>
      <c r="K221" s="38"/>
      <c r="L221" s="42"/>
      <c r="M221" s="229"/>
      <c r="N221" s="78"/>
      <c r="O221" s="78"/>
      <c r="P221" s="78"/>
      <c r="Q221" s="78"/>
      <c r="R221" s="78"/>
      <c r="S221" s="78"/>
      <c r="T221" s="79"/>
      <c r="AT221" s="16" t="s">
        <v>140</v>
      </c>
      <c r="AU221" s="16" t="s">
        <v>76</v>
      </c>
    </row>
    <row r="222" s="12" customFormat="1">
      <c r="B222" s="230"/>
      <c r="C222" s="231"/>
      <c r="D222" s="227" t="s">
        <v>142</v>
      </c>
      <c r="E222" s="232" t="s">
        <v>1</v>
      </c>
      <c r="F222" s="233" t="s">
        <v>490</v>
      </c>
      <c r="G222" s="231"/>
      <c r="H222" s="234">
        <v>801.60000000000002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AT222" s="240" t="s">
        <v>142</v>
      </c>
      <c r="AU222" s="240" t="s">
        <v>76</v>
      </c>
      <c r="AV222" s="12" t="s">
        <v>76</v>
      </c>
      <c r="AW222" s="12" t="s">
        <v>30</v>
      </c>
      <c r="AX222" s="12" t="s">
        <v>68</v>
      </c>
      <c r="AY222" s="240" t="s">
        <v>131</v>
      </c>
    </row>
    <row r="223" s="14" customFormat="1">
      <c r="B223" s="252"/>
      <c r="C223" s="253"/>
      <c r="D223" s="227" t="s">
        <v>142</v>
      </c>
      <c r="E223" s="254" t="s">
        <v>1</v>
      </c>
      <c r="F223" s="255" t="s">
        <v>146</v>
      </c>
      <c r="G223" s="253"/>
      <c r="H223" s="256">
        <v>801.60000000000002</v>
      </c>
      <c r="I223" s="257"/>
      <c r="J223" s="253"/>
      <c r="K223" s="253"/>
      <c r="L223" s="258"/>
      <c r="M223" s="259"/>
      <c r="N223" s="260"/>
      <c r="O223" s="260"/>
      <c r="P223" s="260"/>
      <c r="Q223" s="260"/>
      <c r="R223" s="260"/>
      <c r="S223" s="260"/>
      <c r="T223" s="261"/>
      <c r="AT223" s="262" t="s">
        <v>142</v>
      </c>
      <c r="AU223" s="262" t="s">
        <v>76</v>
      </c>
      <c r="AV223" s="14" t="s">
        <v>138</v>
      </c>
      <c r="AW223" s="14" t="s">
        <v>30</v>
      </c>
      <c r="AX223" s="14" t="s">
        <v>31</v>
      </c>
      <c r="AY223" s="262" t="s">
        <v>131</v>
      </c>
    </row>
    <row r="224" s="1" customFormat="1" ht="16.5" customHeight="1">
      <c r="B224" s="37"/>
      <c r="C224" s="216" t="s">
        <v>285</v>
      </c>
      <c r="D224" s="216" t="s">
        <v>133</v>
      </c>
      <c r="E224" s="217" t="s">
        <v>501</v>
      </c>
      <c r="F224" s="218" t="s">
        <v>502</v>
      </c>
      <c r="G224" s="219" t="s">
        <v>240</v>
      </c>
      <c r="H224" s="220">
        <v>36</v>
      </c>
      <c r="I224" s="221"/>
      <c r="J224" s="220">
        <f>ROUND(I224*H224,1)</f>
        <v>0</v>
      </c>
      <c r="K224" s="218" t="s">
        <v>137</v>
      </c>
      <c r="L224" s="42"/>
      <c r="M224" s="222" t="s">
        <v>1</v>
      </c>
      <c r="N224" s="223" t="s">
        <v>39</v>
      </c>
      <c r="O224" s="78"/>
      <c r="P224" s="224">
        <f>O224*H224</f>
        <v>0</v>
      </c>
      <c r="Q224" s="224">
        <v>2.551775632</v>
      </c>
      <c r="R224" s="224">
        <f>Q224*H224</f>
        <v>91.863922752000008</v>
      </c>
      <c r="S224" s="224">
        <v>0</v>
      </c>
      <c r="T224" s="225">
        <f>S224*H224</f>
        <v>0</v>
      </c>
      <c r="AR224" s="16" t="s">
        <v>138</v>
      </c>
      <c r="AT224" s="16" t="s">
        <v>133</v>
      </c>
      <c r="AU224" s="16" t="s">
        <v>76</v>
      </c>
      <c r="AY224" s="16" t="s">
        <v>131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6" t="s">
        <v>31</v>
      </c>
      <c r="BK224" s="226">
        <f>ROUND(I224*H224,1)</f>
        <v>0</v>
      </c>
      <c r="BL224" s="16" t="s">
        <v>138</v>
      </c>
      <c r="BM224" s="16" t="s">
        <v>503</v>
      </c>
    </row>
    <row r="225" s="1" customFormat="1">
      <c r="B225" s="37"/>
      <c r="C225" s="38"/>
      <c r="D225" s="227" t="s">
        <v>140</v>
      </c>
      <c r="E225" s="38"/>
      <c r="F225" s="228" t="s">
        <v>504</v>
      </c>
      <c r="G225" s="38"/>
      <c r="H225" s="38"/>
      <c r="I225" s="142"/>
      <c r="J225" s="38"/>
      <c r="K225" s="38"/>
      <c r="L225" s="42"/>
      <c r="M225" s="229"/>
      <c r="N225" s="78"/>
      <c r="O225" s="78"/>
      <c r="P225" s="78"/>
      <c r="Q225" s="78"/>
      <c r="R225" s="78"/>
      <c r="S225" s="78"/>
      <c r="T225" s="79"/>
      <c r="AT225" s="16" t="s">
        <v>140</v>
      </c>
      <c r="AU225" s="16" t="s">
        <v>76</v>
      </c>
    </row>
    <row r="226" s="12" customFormat="1">
      <c r="B226" s="230"/>
      <c r="C226" s="231"/>
      <c r="D226" s="227" t="s">
        <v>142</v>
      </c>
      <c r="E226" s="232" t="s">
        <v>1</v>
      </c>
      <c r="F226" s="233" t="s">
        <v>505</v>
      </c>
      <c r="G226" s="231"/>
      <c r="H226" s="234">
        <v>25.199999999999999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AT226" s="240" t="s">
        <v>142</v>
      </c>
      <c r="AU226" s="240" t="s">
        <v>76</v>
      </c>
      <c r="AV226" s="12" t="s">
        <v>76</v>
      </c>
      <c r="AW226" s="12" t="s">
        <v>30</v>
      </c>
      <c r="AX226" s="12" t="s">
        <v>68</v>
      </c>
      <c r="AY226" s="240" t="s">
        <v>131</v>
      </c>
    </row>
    <row r="227" s="13" customFormat="1">
      <c r="B227" s="241"/>
      <c r="C227" s="242"/>
      <c r="D227" s="227" t="s">
        <v>142</v>
      </c>
      <c r="E227" s="243" t="s">
        <v>1</v>
      </c>
      <c r="F227" s="244" t="s">
        <v>506</v>
      </c>
      <c r="G227" s="242"/>
      <c r="H227" s="245">
        <v>25.199999999999999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AT227" s="251" t="s">
        <v>142</v>
      </c>
      <c r="AU227" s="251" t="s">
        <v>76</v>
      </c>
      <c r="AV227" s="13" t="s">
        <v>145</v>
      </c>
      <c r="AW227" s="13" t="s">
        <v>30</v>
      </c>
      <c r="AX227" s="13" t="s">
        <v>68</v>
      </c>
      <c r="AY227" s="251" t="s">
        <v>131</v>
      </c>
    </row>
    <row r="228" s="12" customFormat="1">
      <c r="B228" s="230"/>
      <c r="C228" s="231"/>
      <c r="D228" s="227" t="s">
        <v>142</v>
      </c>
      <c r="E228" s="232" t="s">
        <v>1</v>
      </c>
      <c r="F228" s="233" t="s">
        <v>507</v>
      </c>
      <c r="G228" s="231"/>
      <c r="H228" s="234">
        <v>10.800000000000001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142</v>
      </c>
      <c r="AU228" s="240" t="s">
        <v>76</v>
      </c>
      <c r="AV228" s="12" t="s">
        <v>76</v>
      </c>
      <c r="AW228" s="12" t="s">
        <v>30</v>
      </c>
      <c r="AX228" s="12" t="s">
        <v>68</v>
      </c>
      <c r="AY228" s="240" t="s">
        <v>131</v>
      </c>
    </row>
    <row r="229" s="13" customFormat="1">
      <c r="B229" s="241"/>
      <c r="C229" s="242"/>
      <c r="D229" s="227" t="s">
        <v>142</v>
      </c>
      <c r="E229" s="243" t="s">
        <v>1</v>
      </c>
      <c r="F229" s="244" t="s">
        <v>508</v>
      </c>
      <c r="G229" s="242"/>
      <c r="H229" s="245">
        <v>10.800000000000001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AT229" s="251" t="s">
        <v>142</v>
      </c>
      <c r="AU229" s="251" t="s">
        <v>76</v>
      </c>
      <c r="AV229" s="13" t="s">
        <v>145</v>
      </c>
      <c r="AW229" s="13" t="s">
        <v>30</v>
      </c>
      <c r="AX229" s="13" t="s">
        <v>68</v>
      </c>
      <c r="AY229" s="251" t="s">
        <v>131</v>
      </c>
    </row>
    <row r="230" s="14" customFormat="1">
      <c r="B230" s="252"/>
      <c r="C230" s="253"/>
      <c r="D230" s="227" t="s">
        <v>142</v>
      </c>
      <c r="E230" s="254" t="s">
        <v>1</v>
      </c>
      <c r="F230" s="255" t="s">
        <v>146</v>
      </c>
      <c r="G230" s="253"/>
      <c r="H230" s="256">
        <v>36</v>
      </c>
      <c r="I230" s="257"/>
      <c r="J230" s="253"/>
      <c r="K230" s="253"/>
      <c r="L230" s="258"/>
      <c r="M230" s="259"/>
      <c r="N230" s="260"/>
      <c r="O230" s="260"/>
      <c r="P230" s="260"/>
      <c r="Q230" s="260"/>
      <c r="R230" s="260"/>
      <c r="S230" s="260"/>
      <c r="T230" s="261"/>
      <c r="AT230" s="262" t="s">
        <v>142</v>
      </c>
      <c r="AU230" s="262" t="s">
        <v>76</v>
      </c>
      <c r="AV230" s="14" t="s">
        <v>138</v>
      </c>
      <c r="AW230" s="14" t="s">
        <v>30</v>
      </c>
      <c r="AX230" s="14" t="s">
        <v>31</v>
      </c>
      <c r="AY230" s="262" t="s">
        <v>131</v>
      </c>
    </row>
    <row r="231" s="1" customFormat="1" ht="16.5" customHeight="1">
      <c r="B231" s="37"/>
      <c r="C231" s="216" t="s">
        <v>291</v>
      </c>
      <c r="D231" s="216" t="s">
        <v>133</v>
      </c>
      <c r="E231" s="217" t="s">
        <v>509</v>
      </c>
      <c r="F231" s="218" t="s">
        <v>510</v>
      </c>
      <c r="G231" s="219" t="s">
        <v>149</v>
      </c>
      <c r="H231" s="220">
        <v>33.799999999999997</v>
      </c>
      <c r="I231" s="221"/>
      <c r="J231" s="220">
        <f>ROUND(I231*H231,1)</f>
        <v>0</v>
      </c>
      <c r="K231" s="218" t="s">
        <v>137</v>
      </c>
      <c r="L231" s="42"/>
      <c r="M231" s="222" t="s">
        <v>1</v>
      </c>
      <c r="N231" s="223" t="s">
        <v>39</v>
      </c>
      <c r="O231" s="78"/>
      <c r="P231" s="224">
        <f>O231*H231</f>
        <v>0</v>
      </c>
      <c r="Q231" s="224">
        <v>0.0045806800000000002</v>
      </c>
      <c r="R231" s="224">
        <f>Q231*H231</f>
        <v>0.154826984</v>
      </c>
      <c r="S231" s="224">
        <v>0</v>
      </c>
      <c r="T231" s="225">
        <f>S231*H231</f>
        <v>0</v>
      </c>
      <c r="AR231" s="16" t="s">
        <v>138</v>
      </c>
      <c r="AT231" s="16" t="s">
        <v>133</v>
      </c>
      <c r="AU231" s="16" t="s">
        <v>76</v>
      </c>
      <c r="AY231" s="16" t="s">
        <v>131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6" t="s">
        <v>31</v>
      </c>
      <c r="BK231" s="226">
        <f>ROUND(I231*H231,1)</f>
        <v>0</v>
      </c>
      <c r="BL231" s="16" t="s">
        <v>138</v>
      </c>
      <c r="BM231" s="16" t="s">
        <v>511</v>
      </c>
    </row>
    <row r="232" s="1" customFormat="1">
      <c r="B232" s="37"/>
      <c r="C232" s="38"/>
      <c r="D232" s="227" t="s">
        <v>140</v>
      </c>
      <c r="E232" s="38"/>
      <c r="F232" s="228" t="s">
        <v>512</v>
      </c>
      <c r="G232" s="38"/>
      <c r="H232" s="38"/>
      <c r="I232" s="142"/>
      <c r="J232" s="38"/>
      <c r="K232" s="38"/>
      <c r="L232" s="42"/>
      <c r="M232" s="229"/>
      <c r="N232" s="78"/>
      <c r="O232" s="78"/>
      <c r="P232" s="78"/>
      <c r="Q232" s="78"/>
      <c r="R232" s="78"/>
      <c r="S232" s="78"/>
      <c r="T232" s="79"/>
      <c r="AT232" s="16" t="s">
        <v>140</v>
      </c>
      <c r="AU232" s="16" t="s">
        <v>76</v>
      </c>
    </row>
    <row r="233" s="12" customFormat="1">
      <c r="B233" s="230"/>
      <c r="C233" s="231"/>
      <c r="D233" s="227" t="s">
        <v>142</v>
      </c>
      <c r="E233" s="232" t="s">
        <v>1</v>
      </c>
      <c r="F233" s="233" t="s">
        <v>513</v>
      </c>
      <c r="G233" s="231"/>
      <c r="H233" s="234">
        <v>33.799999999999997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AT233" s="240" t="s">
        <v>142</v>
      </c>
      <c r="AU233" s="240" t="s">
        <v>76</v>
      </c>
      <c r="AV233" s="12" t="s">
        <v>76</v>
      </c>
      <c r="AW233" s="12" t="s">
        <v>30</v>
      </c>
      <c r="AX233" s="12" t="s">
        <v>68</v>
      </c>
      <c r="AY233" s="240" t="s">
        <v>131</v>
      </c>
    </row>
    <row r="234" s="13" customFormat="1">
      <c r="B234" s="241"/>
      <c r="C234" s="242"/>
      <c r="D234" s="227" t="s">
        <v>142</v>
      </c>
      <c r="E234" s="243" t="s">
        <v>1</v>
      </c>
      <c r="F234" s="244" t="s">
        <v>514</v>
      </c>
      <c r="G234" s="242"/>
      <c r="H234" s="245">
        <v>33.799999999999997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AT234" s="251" t="s">
        <v>142</v>
      </c>
      <c r="AU234" s="251" t="s">
        <v>76</v>
      </c>
      <c r="AV234" s="13" t="s">
        <v>145</v>
      </c>
      <c r="AW234" s="13" t="s">
        <v>30</v>
      </c>
      <c r="AX234" s="13" t="s">
        <v>68</v>
      </c>
      <c r="AY234" s="251" t="s">
        <v>131</v>
      </c>
    </row>
    <row r="235" s="14" customFormat="1">
      <c r="B235" s="252"/>
      <c r="C235" s="253"/>
      <c r="D235" s="227" t="s">
        <v>142</v>
      </c>
      <c r="E235" s="254" t="s">
        <v>1</v>
      </c>
      <c r="F235" s="255" t="s">
        <v>146</v>
      </c>
      <c r="G235" s="253"/>
      <c r="H235" s="256">
        <v>33.799999999999997</v>
      </c>
      <c r="I235" s="257"/>
      <c r="J235" s="253"/>
      <c r="K235" s="253"/>
      <c r="L235" s="258"/>
      <c r="M235" s="259"/>
      <c r="N235" s="260"/>
      <c r="O235" s="260"/>
      <c r="P235" s="260"/>
      <c r="Q235" s="260"/>
      <c r="R235" s="260"/>
      <c r="S235" s="260"/>
      <c r="T235" s="261"/>
      <c r="AT235" s="262" t="s">
        <v>142</v>
      </c>
      <c r="AU235" s="262" t="s">
        <v>76</v>
      </c>
      <c r="AV235" s="14" t="s">
        <v>138</v>
      </c>
      <c r="AW235" s="14" t="s">
        <v>30</v>
      </c>
      <c r="AX235" s="14" t="s">
        <v>31</v>
      </c>
      <c r="AY235" s="262" t="s">
        <v>131</v>
      </c>
    </row>
    <row r="236" s="1" customFormat="1" ht="16.5" customHeight="1">
      <c r="B236" s="37"/>
      <c r="C236" s="216" t="s">
        <v>296</v>
      </c>
      <c r="D236" s="216" t="s">
        <v>133</v>
      </c>
      <c r="E236" s="217" t="s">
        <v>515</v>
      </c>
      <c r="F236" s="218" t="s">
        <v>516</v>
      </c>
      <c r="G236" s="219" t="s">
        <v>149</v>
      </c>
      <c r="H236" s="220">
        <v>33.799999999999997</v>
      </c>
      <c r="I236" s="221"/>
      <c r="J236" s="220">
        <f>ROUND(I236*H236,1)</f>
        <v>0</v>
      </c>
      <c r="K236" s="218" t="s">
        <v>137</v>
      </c>
      <c r="L236" s="42"/>
      <c r="M236" s="222" t="s">
        <v>1</v>
      </c>
      <c r="N236" s="223" t="s">
        <v>39</v>
      </c>
      <c r="O236" s="78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AR236" s="16" t="s">
        <v>138</v>
      </c>
      <c r="AT236" s="16" t="s">
        <v>133</v>
      </c>
      <c r="AU236" s="16" t="s">
        <v>76</v>
      </c>
      <c r="AY236" s="16" t="s">
        <v>131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6" t="s">
        <v>31</v>
      </c>
      <c r="BK236" s="226">
        <f>ROUND(I236*H236,1)</f>
        <v>0</v>
      </c>
      <c r="BL236" s="16" t="s">
        <v>138</v>
      </c>
      <c r="BM236" s="16" t="s">
        <v>517</v>
      </c>
    </row>
    <row r="237" s="1" customFormat="1">
      <c r="B237" s="37"/>
      <c r="C237" s="38"/>
      <c r="D237" s="227" t="s">
        <v>140</v>
      </c>
      <c r="E237" s="38"/>
      <c r="F237" s="228" t="s">
        <v>518</v>
      </c>
      <c r="G237" s="38"/>
      <c r="H237" s="38"/>
      <c r="I237" s="142"/>
      <c r="J237" s="38"/>
      <c r="K237" s="38"/>
      <c r="L237" s="42"/>
      <c r="M237" s="229"/>
      <c r="N237" s="78"/>
      <c r="O237" s="78"/>
      <c r="P237" s="78"/>
      <c r="Q237" s="78"/>
      <c r="R237" s="78"/>
      <c r="S237" s="78"/>
      <c r="T237" s="79"/>
      <c r="AT237" s="16" t="s">
        <v>140</v>
      </c>
      <c r="AU237" s="16" t="s">
        <v>76</v>
      </c>
    </row>
    <row r="238" s="1" customFormat="1" ht="16.5" customHeight="1">
      <c r="B238" s="37"/>
      <c r="C238" s="216" t="s">
        <v>301</v>
      </c>
      <c r="D238" s="216" t="s">
        <v>133</v>
      </c>
      <c r="E238" s="217" t="s">
        <v>519</v>
      </c>
      <c r="F238" s="218" t="s">
        <v>520</v>
      </c>
      <c r="G238" s="219" t="s">
        <v>377</v>
      </c>
      <c r="H238" s="220">
        <v>2.2999999999999998</v>
      </c>
      <c r="I238" s="221"/>
      <c r="J238" s="220">
        <f>ROUND(I238*H238,1)</f>
        <v>0</v>
      </c>
      <c r="K238" s="218" t="s">
        <v>137</v>
      </c>
      <c r="L238" s="42"/>
      <c r="M238" s="222" t="s">
        <v>1</v>
      </c>
      <c r="N238" s="223" t="s">
        <v>39</v>
      </c>
      <c r="O238" s="78"/>
      <c r="P238" s="224">
        <f>O238*H238</f>
        <v>0</v>
      </c>
      <c r="Q238" s="224">
        <v>1.0627727797</v>
      </c>
      <c r="R238" s="224">
        <f>Q238*H238</f>
        <v>2.4443773933099995</v>
      </c>
      <c r="S238" s="224">
        <v>0</v>
      </c>
      <c r="T238" s="225">
        <f>S238*H238</f>
        <v>0</v>
      </c>
      <c r="AR238" s="16" t="s">
        <v>138</v>
      </c>
      <c r="AT238" s="16" t="s">
        <v>133</v>
      </c>
      <c r="AU238" s="16" t="s">
        <v>76</v>
      </c>
      <c r="AY238" s="16" t="s">
        <v>131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6" t="s">
        <v>31</v>
      </c>
      <c r="BK238" s="226">
        <f>ROUND(I238*H238,1)</f>
        <v>0</v>
      </c>
      <c r="BL238" s="16" t="s">
        <v>138</v>
      </c>
      <c r="BM238" s="16" t="s">
        <v>521</v>
      </c>
    </row>
    <row r="239" s="1" customFormat="1">
      <c r="B239" s="37"/>
      <c r="C239" s="38"/>
      <c r="D239" s="227" t="s">
        <v>140</v>
      </c>
      <c r="E239" s="38"/>
      <c r="F239" s="228" t="s">
        <v>522</v>
      </c>
      <c r="G239" s="38"/>
      <c r="H239" s="38"/>
      <c r="I239" s="142"/>
      <c r="J239" s="38"/>
      <c r="K239" s="38"/>
      <c r="L239" s="42"/>
      <c r="M239" s="229"/>
      <c r="N239" s="78"/>
      <c r="O239" s="78"/>
      <c r="P239" s="78"/>
      <c r="Q239" s="78"/>
      <c r="R239" s="78"/>
      <c r="S239" s="78"/>
      <c r="T239" s="79"/>
      <c r="AT239" s="16" t="s">
        <v>140</v>
      </c>
      <c r="AU239" s="16" t="s">
        <v>76</v>
      </c>
    </row>
    <row r="240" s="12" customFormat="1">
      <c r="B240" s="230"/>
      <c r="C240" s="231"/>
      <c r="D240" s="227" t="s">
        <v>142</v>
      </c>
      <c r="E240" s="232" t="s">
        <v>1</v>
      </c>
      <c r="F240" s="233" t="s">
        <v>523</v>
      </c>
      <c r="G240" s="231"/>
      <c r="H240" s="234">
        <v>2.2999999999999998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AT240" s="240" t="s">
        <v>142</v>
      </c>
      <c r="AU240" s="240" t="s">
        <v>76</v>
      </c>
      <c r="AV240" s="12" t="s">
        <v>76</v>
      </c>
      <c r="AW240" s="12" t="s">
        <v>30</v>
      </c>
      <c r="AX240" s="12" t="s">
        <v>68</v>
      </c>
      <c r="AY240" s="240" t="s">
        <v>131</v>
      </c>
    </row>
    <row r="241" s="13" customFormat="1">
      <c r="B241" s="241"/>
      <c r="C241" s="242"/>
      <c r="D241" s="227" t="s">
        <v>142</v>
      </c>
      <c r="E241" s="243" t="s">
        <v>1</v>
      </c>
      <c r="F241" s="244" t="s">
        <v>524</v>
      </c>
      <c r="G241" s="242"/>
      <c r="H241" s="245">
        <v>2.2999999999999998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AT241" s="251" t="s">
        <v>142</v>
      </c>
      <c r="AU241" s="251" t="s">
        <v>76</v>
      </c>
      <c r="AV241" s="13" t="s">
        <v>145</v>
      </c>
      <c r="AW241" s="13" t="s">
        <v>30</v>
      </c>
      <c r="AX241" s="13" t="s">
        <v>68</v>
      </c>
      <c r="AY241" s="251" t="s">
        <v>131</v>
      </c>
    </row>
    <row r="242" s="14" customFormat="1">
      <c r="B242" s="252"/>
      <c r="C242" s="253"/>
      <c r="D242" s="227" t="s">
        <v>142</v>
      </c>
      <c r="E242" s="254" t="s">
        <v>1</v>
      </c>
      <c r="F242" s="255" t="s">
        <v>146</v>
      </c>
      <c r="G242" s="253"/>
      <c r="H242" s="256">
        <v>2.2999999999999998</v>
      </c>
      <c r="I242" s="257"/>
      <c r="J242" s="253"/>
      <c r="K242" s="253"/>
      <c r="L242" s="258"/>
      <c r="M242" s="259"/>
      <c r="N242" s="260"/>
      <c r="O242" s="260"/>
      <c r="P242" s="260"/>
      <c r="Q242" s="260"/>
      <c r="R242" s="260"/>
      <c r="S242" s="260"/>
      <c r="T242" s="261"/>
      <c r="AT242" s="262" t="s">
        <v>142</v>
      </c>
      <c r="AU242" s="262" t="s">
        <v>76</v>
      </c>
      <c r="AV242" s="14" t="s">
        <v>138</v>
      </c>
      <c r="AW242" s="14" t="s">
        <v>30</v>
      </c>
      <c r="AX242" s="14" t="s">
        <v>31</v>
      </c>
      <c r="AY242" s="262" t="s">
        <v>131</v>
      </c>
    </row>
    <row r="243" s="11" customFormat="1" ht="22.8" customHeight="1">
      <c r="B243" s="200"/>
      <c r="C243" s="201"/>
      <c r="D243" s="202" t="s">
        <v>67</v>
      </c>
      <c r="E243" s="214" t="s">
        <v>145</v>
      </c>
      <c r="F243" s="214" t="s">
        <v>525</v>
      </c>
      <c r="G243" s="201"/>
      <c r="H243" s="201"/>
      <c r="I243" s="204"/>
      <c r="J243" s="215">
        <f>BK243</f>
        <v>0</v>
      </c>
      <c r="K243" s="201"/>
      <c r="L243" s="206"/>
      <c r="M243" s="207"/>
      <c r="N243" s="208"/>
      <c r="O243" s="208"/>
      <c r="P243" s="209">
        <f>SUM(P244:P284)</f>
        <v>0</v>
      </c>
      <c r="Q243" s="208"/>
      <c r="R243" s="209">
        <f>SUM(R244:R284)</f>
        <v>99.421075484399992</v>
      </c>
      <c r="S243" s="208"/>
      <c r="T243" s="210">
        <f>SUM(T244:T284)</f>
        <v>0</v>
      </c>
      <c r="AR243" s="211" t="s">
        <v>31</v>
      </c>
      <c r="AT243" s="212" t="s">
        <v>67</v>
      </c>
      <c r="AU243" s="212" t="s">
        <v>31</v>
      </c>
      <c r="AY243" s="211" t="s">
        <v>131</v>
      </c>
      <c r="BK243" s="213">
        <f>SUM(BK244:BK284)</f>
        <v>0</v>
      </c>
    </row>
    <row r="244" s="1" customFormat="1" ht="16.5" customHeight="1">
      <c r="B244" s="37"/>
      <c r="C244" s="216" t="s">
        <v>306</v>
      </c>
      <c r="D244" s="216" t="s">
        <v>133</v>
      </c>
      <c r="E244" s="217" t="s">
        <v>526</v>
      </c>
      <c r="F244" s="218" t="s">
        <v>527</v>
      </c>
      <c r="G244" s="219" t="s">
        <v>240</v>
      </c>
      <c r="H244" s="220">
        <v>34.299999999999997</v>
      </c>
      <c r="I244" s="221"/>
      <c r="J244" s="220">
        <f>ROUND(I244*H244,1)</f>
        <v>0</v>
      </c>
      <c r="K244" s="218" t="s">
        <v>137</v>
      </c>
      <c r="L244" s="42"/>
      <c r="M244" s="222" t="s">
        <v>1</v>
      </c>
      <c r="N244" s="223" t="s">
        <v>39</v>
      </c>
      <c r="O244" s="78"/>
      <c r="P244" s="224">
        <f>O244*H244</f>
        <v>0</v>
      </c>
      <c r="Q244" s="224">
        <v>2.808944538</v>
      </c>
      <c r="R244" s="224">
        <f>Q244*H244</f>
        <v>96.346797653399989</v>
      </c>
      <c r="S244" s="224">
        <v>0</v>
      </c>
      <c r="T244" s="225">
        <f>S244*H244</f>
        <v>0</v>
      </c>
      <c r="AR244" s="16" t="s">
        <v>138</v>
      </c>
      <c r="AT244" s="16" t="s">
        <v>133</v>
      </c>
      <c r="AU244" s="16" t="s">
        <v>76</v>
      </c>
      <c r="AY244" s="16" t="s">
        <v>131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6" t="s">
        <v>31</v>
      </c>
      <c r="BK244" s="226">
        <f>ROUND(I244*H244,1)</f>
        <v>0</v>
      </c>
      <c r="BL244" s="16" t="s">
        <v>138</v>
      </c>
      <c r="BM244" s="16" t="s">
        <v>528</v>
      </c>
    </row>
    <row r="245" s="1" customFormat="1">
      <c r="B245" s="37"/>
      <c r="C245" s="38"/>
      <c r="D245" s="227" t="s">
        <v>140</v>
      </c>
      <c r="E245" s="38"/>
      <c r="F245" s="228" t="s">
        <v>529</v>
      </c>
      <c r="G245" s="38"/>
      <c r="H245" s="38"/>
      <c r="I245" s="142"/>
      <c r="J245" s="38"/>
      <c r="K245" s="38"/>
      <c r="L245" s="42"/>
      <c r="M245" s="229"/>
      <c r="N245" s="78"/>
      <c r="O245" s="78"/>
      <c r="P245" s="78"/>
      <c r="Q245" s="78"/>
      <c r="R245" s="78"/>
      <c r="S245" s="78"/>
      <c r="T245" s="79"/>
      <c r="AT245" s="16" t="s">
        <v>140</v>
      </c>
      <c r="AU245" s="16" t="s">
        <v>76</v>
      </c>
    </row>
    <row r="246" s="12" customFormat="1">
      <c r="B246" s="230"/>
      <c r="C246" s="231"/>
      <c r="D246" s="227" t="s">
        <v>142</v>
      </c>
      <c r="E246" s="232" t="s">
        <v>1</v>
      </c>
      <c r="F246" s="233" t="s">
        <v>530</v>
      </c>
      <c r="G246" s="231"/>
      <c r="H246" s="234">
        <v>3.8999999999999999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AT246" s="240" t="s">
        <v>142</v>
      </c>
      <c r="AU246" s="240" t="s">
        <v>76</v>
      </c>
      <c r="AV246" s="12" t="s">
        <v>76</v>
      </c>
      <c r="AW246" s="12" t="s">
        <v>30</v>
      </c>
      <c r="AX246" s="12" t="s">
        <v>68</v>
      </c>
      <c r="AY246" s="240" t="s">
        <v>131</v>
      </c>
    </row>
    <row r="247" s="13" customFormat="1">
      <c r="B247" s="241"/>
      <c r="C247" s="242"/>
      <c r="D247" s="227" t="s">
        <v>142</v>
      </c>
      <c r="E247" s="243" t="s">
        <v>1</v>
      </c>
      <c r="F247" s="244" t="s">
        <v>531</v>
      </c>
      <c r="G247" s="242"/>
      <c r="H247" s="245">
        <v>3.8999999999999999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AT247" s="251" t="s">
        <v>142</v>
      </c>
      <c r="AU247" s="251" t="s">
        <v>76</v>
      </c>
      <c r="AV247" s="13" t="s">
        <v>145</v>
      </c>
      <c r="AW247" s="13" t="s">
        <v>30</v>
      </c>
      <c r="AX247" s="13" t="s">
        <v>68</v>
      </c>
      <c r="AY247" s="251" t="s">
        <v>131</v>
      </c>
    </row>
    <row r="248" s="12" customFormat="1">
      <c r="B248" s="230"/>
      <c r="C248" s="231"/>
      <c r="D248" s="227" t="s">
        <v>142</v>
      </c>
      <c r="E248" s="232" t="s">
        <v>1</v>
      </c>
      <c r="F248" s="233" t="s">
        <v>532</v>
      </c>
      <c r="G248" s="231"/>
      <c r="H248" s="234">
        <v>2.8999999999999999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AT248" s="240" t="s">
        <v>142</v>
      </c>
      <c r="AU248" s="240" t="s">
        <v>76</v>
      </c>
      <c r="AV248" s="12" t="s">
        <v>76</v>
      </c>
      <c r="AW248" s="12" t="s">
        <v>30</v>
      </c>
      <c r="AX248" s="12" t="s">
        <v>68</v>
      </c>
      <c r="AY248" s="240" t="s">
        <v>131</v>
      </c>
    </row>
    <row r="249" s="13" customFormat="1">
      <c r="B249" s="241"/>
      <c r="C249" s="242"/>
      <c r="D249" s="227" t="s">
        <v>142</v>
      </c>
      <c r="E249" s="243" t="s">
        <v>1</v>
      </c>
      <c r="F249" s="244" t="s">
        <v>533</v>
      </c>
      <c r="G249" s="242"/>
      <c r="H249" s="245">
        <v>2.8999999999999999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AT249" s="251" t="s">
        <v>142</v>
      </c>
      <c r="AU249" s="251" t="s">
        <v>76</v>
      </c>
      <c r="AV249" s="13" t="s">
        <v>145</v>
      </c>
      <c r="AW249" s="13" t="s">
        <v>30</v>
      </c>
      <c r="AX249" s="13" t="s">
        <v>68</v>
      </c>
      <c r="AY249" s="251" t="s">
        <v>131</v>
      </c>
    </row>
    <row r="250" s="12" customFormat="1">
      <c r="B250" s="230"/>
      <c r="C250" s="231"/>
      <c r="D250" s="227" t="s">
        <v>142</v>
      </c>
      <c r="E250" s="232" t="s">
        <v>1</v>
      </c>
      <c r="F250" s="233" t="s">
        <v>534</v>
      </c>
      <c r="G250" s="231"/>
      <c r="H250" s="234">
        <v>4.5999999999999996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142</v>
      </c>
      <c r="AU250" s="240" t="s">
        <v>76</v>
      </c>
      <c r="AV250" s="12" t="s">
        <v>76</v>
      </c>
      <c r="AW250" s="12" t="s">
        <v>30</v>
      </c>
      <c r="AX250" s="12" t="s">
        <v>68</v>
      </c>
      <c r="AY250" s="240" t="s">
        <v>131</v>
      </c>
    </row>
    <row r="251" s="13" customFormat="1">
      <c r="B251" s="241"/>
      <c r="C251" s="242"/>
      <c r="D251" s="227" t="s">
        <v>142</v>
      </c>
      <c r="E251" s="243" t="s">
        <v>1</v>
      </c>
      <c r="F251" s="244" t="s">
        <v>535</v>
      </c>
      <c r="G251" s="242"/>
      <c r="H251" s="245">
        <v>4.5999999999999996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AT251" s="251" t="s">
        <v>142</v>
      </c>
      <c r="AU251" s="251" t="s">
        <v>76</v>
      </c>
      <c r="AV251" s="13" t="s">
        <v>145</v>
      </c>
      <c r="AW251" s="13" t="s">
        <v>30</v>
      </c>
      <c r="AX251" s="13" t="s">
        <v>68</v>
      </c>
      <c r="AY251" s="251" t="s">
        <v>131</v>
      </c>
    </row>
    <row r="252" s="12" customFormat="1">
      <c r="B252" s="230"/>
      <c r="C252" s="231"/>
      <c r="D252" s="227" t="s">
        <v>142</v>
      </c>
      <c r="E252" s="232" t="s">
        <v>1</v>
      </c>
      <c r="F252" s="233" t="s">
        <v>536</v>
      </c>
      <c r="G252" s="231"/>
      <c r="H252" s="234">
        <v>5.4000000000000004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AT252" s="240" t="s">
        <v>142</v>
      </c>
      <c r="AU252" s="240" t="s">
        <v>76</v>
      </c>
      <c r="AV252" s="12" t="s">
        <v>76</v>
      </c>
      <c r="AW252" s="12" t="s">
        <v>30</v>
      </c>
      <c r="AX252" s="12" t="s">
        <v>68</v>
      </c>
      <c r="AY252" s="240" t="s">
        <v>131</v>
      </c>
    </row>
    <row r="253" s="13" customFormat="1">
      <c r="B253" s="241"/>
      <c r="C253" s="242"/>
      <c r="D253" s="227" t="s">
        <v>142</v>
      </c>
      <c r="E253" s="243" t="s">
        <v>1</v>
      </c>
      <c r="F253" s="244" t="s">
        <v>537</v>
      </c>
      <c r="G253" s="242"/>
      <c r="H253" s="245">
        <v>5.4000000000000004</v>
      </c>
      <c r="I253" s="246"/>
      <c r="J253" s="242"/>
      <c r="K253" s="242"/>
      <c r="L253" s="247"/>
      <c r="M253" s="248"/>
      <c r="N253" s="249"/>
      <c r="O253" s="249"/>
      <c r="P253" s="249"/>
      <c r="Q253" s="249"/>
      <c r="R253" s="249"/>
      <c r="S253" s="249"/>
      <c r="T253" s="250"/>
      <c r="AT253" s="251" t="s">
        <v>142</v>
      </c>
      <c r="AU253" s="251" t="s">
        <v>76</v>
      </c>
      <c r="AV253" s="13" t="s">
        <v>145</v>
      </c>
      <c r="AW253" s="13" t="s">
        <v>30</v>
      </c>
      <c r="AX253" s="13" t="s">
        <v>68</v>
      </c>
      <c r="AY253" s="251" t="s">
        <v>131</v>
      </c>
    </row>
    <row r="254" s="12" customFormat="1">
      <c r="B254" s="230"/>
      <c r="C254" s="231"/>
      <c r="D254" s="227" t="s">
        <v>142</v>
      </c>
      <c r="E254" s="232" t="s">
        <v>1</v>
      </c>
      <c r="F254" s="233" t="s">
        <v>538</v>
      </c>
      <c r="G254" s="231"/>
      <c r="H254" s="234">
        <v>16.100000000000001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AT254" s="240" t="s">
        <v>142</v>
      </c>
      <c r="AU254" s="240" t="s">
        <v>76</v>
      </c>
      <c r="AV254" s="12" t="s">
        <v>76</v>
      </c>
      <c r="AW254" s="12" t="s">
        <v>30</v>
      </c>
      <c r="AX254" s="12" t="s">
        <v>68</v>
      </c>
      <c r="AY254" s="240" t="s">
        <v>131</v>
      </c>
    </row>
    <row r="255" s="13" customFormat="1">
      <c r="B255" s="241"/>
      <c r="C255" s="242"/>
      <c r="D255" s="227" t="s">
        <v>142</v>
      </c>
      <c r="E255" s="243" t="s">
        <v>1</v>
      </c>
      <c r="F255" s="244" t="s">
        <v>539</v>
      </c>
      <c r="G255" s="242"/>
      <c r="H255" s="245">
        <v>16.100000000000001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AT255" s="251" t="s">
        <v>142</v>
      </c>
      <c r="AU255" s="251" t="s">
        <v>76</v>
      </c>
      <c r="AV255" s="13" t="s">
        <v>145</v>
      </c>
      <c r="AW255" s="13" t="s">
        <v>30</v>
      </c>
      <c r="AX255" s="13" t="s">
        <v>68</v>
      </c>
      <c r="AY255" s="251" t="s">
        <v>131</v>
      </c>
    </row>
    <row r="256" s="12" customFormat="1">
      <c r="B256" s="230"/>
      <c r="C256" s="231"/>
      <c r="D256" s="227" t="s">
        <v>142</v>
      </c>
      <c r="E256" s="232" t="s">
        <v>1</v>
      </c>
      <c r="F256" s="233" t="s">
        <v>540</v>
      </c>
      <c r="G256" s="231"/>
      <c r="H256" s="234">
        <v>1.3999999999999999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AT256" s="240" t="s">
        <v>142</v>
      </c>
      <c r="AU256" s="240" t="s">
        <v>76</v>
      </c>
      <c r="AV256" s="12" t="s">
        <v>76</v>
      </c>
      <c r="AW256" s="12" t="s">
        <v>30</v>
      </c>
      <c r="AX256" s="12" t="s">
        <v>68</v>
      </c>
      <c r="AY256" s="240" t="s">
        <v>131</v>
      </c>
    </row>
    <row r="257" s="13" customFormat="1">
      <c r="B257" s="241"/>
      <c r="C257" s="242"/>
      <c r="D257" s="227" t="s">
        <v>142</v>
      </c>
      <c r="E257" s="243" t="s">
        <v>1</v>
      </c>
      <c r="F257" s="244" t="s">
        <v>541</v>
      </c>
      <c r="G257" s="242"/>
      <c r="H257" s="245">
        <v>1.3999999999999999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AT257" s="251" t="s">
        <v>142</v>
      </c>
      <c r="AU257" s="251" t="s">
        <v>76</v>
      </c>
      <c r="AV257" s="13" t="s">
        <v>145</v>
      </c>
      <c r="AW257" s="13" t="s">
        <v>30</v>
      </c>
      <c r="AX257" s="13" t="s">
        <v>68</v>
      </c>
      <c r="AY257" s="251" t="s">
        <v>131</v>
      </c>
    </row>
    <row r="258" s="14" customFormat="1">
      <c r="B258" s="252"/>
      <c r="C258" s="253"/>
      <c r="D258" s="227" t="s">
        <v>142</v>
      </c>
      <c r="E258" s="254" t="s">
        <v>1</v>
      </c>
      <c r="F258" s="255" t="s">
        <v>146</v>
      </c>
      <c r="G258" s="253"/>
      <c r="H258" s="256">
        <v>34.299999999999997</v>
      </c>
      <c r="I258" s="257"/>
      <c r="J258" s="253"/>
      <c r="K258" s="253"/>
      <c r="L258" s="258"/>
      <c r="M258" s="259"/>
      <c r="N258" s="260"/>
      <c r="O258" s="260"/>
      <c r="P258" s="260"/>
      <c r="Q258" s="260"/>
      <c r="R258" s="260"/>
      <c r="S258" s="260"/>
      <c r="T258" s="261"/>
      <c r="AT258" s="262" t="s">
        <v>142</v>
      </c>
      <c r="AU258" s="262" t="s">
        <v>76</v>
      </c>
      <c r="AV258" s="14" t="s">
        <v>138</v>
      </c>
      <c r="AW258" s="14" t="s">
        <v>30</v>
      </c>
      <c r="AX258" s="14" t="s">
        <v>31</v>
      </c>
      <c r="AY258" s="262" t="s">
        <v>131</v>
      </c>
    </row>
    <row r="259" s="1" customFormat="1" ht="16.5" customHeight="1">
      <c r="B259" s="37"/>
      <c r="C259" s="216" t="s">
        <v>311</v>
      </c>
      <c r="D259" s="216" t="s">
        <v>133</v>
      </c>
      <c r="E259" s="217" t="s">
        <v>542</v>
      </c>
      <c r="F259" s="218" t="s">
        <v>543</v>
      </c>
      <c r="G259" s="219" t="s">
        <v>149</v>
      </c>
      <c r="H259" s="220">
        <v>105</v>
      </c>
      <c r="I259" s="221"/>
      <c r="J259" s="220">
        <f>ROUND(I259*H259,1)</f>
        <v>0</v>
      </c>
      <c r="K259" s="218" t="s">
        <v>137</v>
      </c>
      <c r="L259" s="42"/>
      <c r="M259" s="222" t="s">
        <v>1</v>
      </c>
      <c r="N259" s="223" t="s">
        <v>39</v>
      </c>
      <c r="O259" s="78"/>
      <c r="P259" s="224">
        <f>O259*H259</f>
        <v>0</v>
      </c>
      <c r="Q259" s="224">
        <v>0.0072580040000000002</v>
      </c>
      <c r="R259" s="224">
        <f>Q259*H259</f>
        <v>0.76209042000000005</v>
      </c>
      <c r="S259" s="224">
        <v>0</v>
      </c>
      <c r="T259" s="225">
        <f>S259*H259</f>
        <v>0</v>
      </c>
      <c r="AR259" s="16" t="s">
        <v>138</v>
      </c>
      <c r="AT259" s="16" t="s">
        <v>133</v>
      </c>
      <c r="AU259" s="16" t="s">
        <v>76</v>
      </c>
      <c r="AY259" s="16" t="s">
        <v>131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6" t="s">
        <v>31</v>
      </c>
      <c r="BK259" s="226">
        <f>ROUND(I259*H259,1)</f>
        <v>0</v>
      </c>
      <c r="BL259" s="16" t="s">
        <v>138</v>
      </c>
      <c r="BM259" s="16" t="s">
        <v>544</v>
      </c>
    </row>
    <row r="260" s="1" customFormat="1">
      <c r="B260" s="37"/>
      <c r="C260" s="38"/>
      <c r="D260" s="227" t="s">
        <v>140</v>
      </c>
      <c r="E260" s="38"/>
      <c r="F260" s="228" t="s">
        <v>545</v>
      </c>
      <c r="G260" s="38"/>
      <c r="H260" s="38"/>
      <c r="I260" s="142"/>
      <c r="J260" s="38"/>
      <c r="K260" s="38"/>
      <c r="L260" s="42"/>
      <c r="M260" s="229"/>
      <c r="N260" s="78"/>
      <c r="O260" s="78"/>
      <c r="P260" s="78"/>
      <c r="Q260" s="78"/>
      <c r="R260" s="78"/>
      <c r="S260" s="78"/>
      <c r="T260" s="79"/>
      <c r="AT260" s="16" t="s">
        <v>140</v>
      </c>
      <c r="AU260" s="16" t="s">
        <v>76</v>
      </c>
    </row>
    <row r="261" s="12" customFormat="1">
      <c r="B261" s="230"/>
      <c r="C261" s="231"/>
      <c r="D261" s="227" t="s">
        <v>142</v>
      </c>
      <c r="E261" s="232" t="s">
        <v>1</v>
      </c>
      <c r="F261" s="233" t="s">
        <v>546</v>
      </c>
      <c r="G261" s="231"/>
      <c r="H261" s="234">
        <v>7.5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AT261" s="240" t="s">
        <v>142</v>
      </c>
      <c r="AU261" s="240" t="s">
        <v>76</v>
      </c>
      <c r="AV261" s="12" t="s">
        <v>76</v>
      </c>
      <c r="AW261" s="12" t="s">
        <v>30</v>
      </c>
      <c r="AX261" s="12" t="s">
        <v>68</v>
      </c>
      <c r="AY261" s="240" t="s">
        <v>131</v>
      </c>
    </row>
    <row r="262" s="13" customFormat="1">
      <c r="B262" s="241"/>
      <c r="C262" s="242"/>
      <c r="D262" s="227" t="s">
        <v>142</v>
      </c>
      <c r="E262" s="243" t="s">
        <v>1</v>
      </c>
      <c r="F262" s="244" t="s">
        <v>531</v>
      </c>
      <c r="G262" s="242"/>
      <c r="H262" s="245">
        <v>7.5</v>
      </c>
      <c r="I262" s="246"/>
      <c r="J262" s="242"/>
      <c r="K262" s="242"/>
      <c r="L262" s="247"/>
      <c r="M262" s="248"/>
      <c r="N262" s="249"/>
      <c r="O262" s="249"/>
      <c r="P262" s="249"/>
      <c r="Q262" s="249"/>
      <c r="R262" s="249"/>
      <c r="S262" s="249"/>
      <c r="T262" s="250"/>
      <c r="AT262" s="251" t="s">
        <v>142</v>
      </c>
      <c r="AU262" s="251" t="s">
        <v>76</v>
      </c>
      <c r="AV262" s="13" t="s">
        <v>145</v>
      </c>
      <c r="AW262" s="13" t="s">
        <v>30</v>
      </c>
      <c r="AX262" s="13" t="s">
        <v>68</v>
      </c>
      <c r="AY262" s="251" t="s">
        <v>131</v>
      </c>
    </row>
    <row r="263" s="12" customFormat="1">
      <c r="B263" s="230"/>
      <c r="C263" s="231"/>
      <c r="D263" s="227" t="s">
        <v>142</v>
      </c>
      <c r="E263" s="232" t="s">
        <v>1</v>
      </c>
      <c r="F263" s="233" t="s">
        <v>547</v>
      </c>
      <c r="G263" s="231"/>
      <c r="H263" s="234">
        <v>5.9000000000000004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AT263" s="240" t="s">
        <v>142</v>
      </c>
      <c r="AU263" s="240" t="s">
        <v>76</v>
      </c>
      <c r="AV263" s="12" t="s">
        <v>76</v>
      </c>
      <c r="AW263" s="12" t="s">
        <v>30</v>
      </c>
      <c r="AX263" s="12" t="s">
        <v>68</v>
      </c>
      <c r="AY263" s="240" t="s">
        <v>131</v>
      </c>
    </row>
    <row r="264" s="13" customFormat="1">
      <c r="B264" s="241"/>
      <c r="C264" s="242"/>
      <c r="D264" s="227" t="s">
        <v>142</v>
      </c>
      <c r="E264" s="243" t="s">
        <v>1</v>
      </c>
      <c r="F264" s="244" t="s">
        <v>533</v>
      </c>
      <c r="G264" s="242"/>
      <c r="H264" s="245">
        <v>5.9000000000000004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AT264" s="251" t="s">
        <v>142</v>
      </c>
      <c r="AU264" s="251" t="s">
        <v>76</v>
      </c>
      <c r="AV264" s="13" t="s">
        <v>145</v>
      </c>
      <c r="AW264" s="13" t="s">
        <v>30</v>
      </c>
      <c r="AX264" s="13" t="s">
        <v>68</v>
      </c>
      <c r="AY264" s="251" t="s">
        <v>131</v>
      </c>
    </row>
    <row r="265" s="12" customFormat="1">
      <c r="B265" s="230"/>
      <c r="C265" s="231"/>
      <c r="D265" s="227" t="s">
        <v>142</v>
      </c>
      <c r="E265" s="232" t="s">
        <v>1</v>
      </c>
      <c r="F265" s="233" t="s">
        <v>548</v>
      </c>
      <c r="G265" s="231"/>
      <c r="H265" s="234">
        <v>14.800000000000001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AT265" s="240" t="s">
        <v>142</v>
      </c>
      <c r="AU265" s="240" t="s">
        <v>76</v>
      </c>
      <c r="AV265" s="12" t="s">
        <v>76</v>
      </c>
      <c r="AW265" s="12" t="s">
        <v>30</v>
      </c>
      <c r="AX265" s="12" t="s">
        <v>68</v>
      </c>
      <c r="AY265" s="240" t="s">
        <v>131</v>
      </c>
    </row>
    <row r="266" s="13" customFormat="1">
      <c r="B266" s="241"/>
      <c r="C266" s="242"/>
      <c r="D266" s="227" t="s">
        <v>142</v>
      </c>
      <c r="E266" s="243" t="s">
        <v>1</v>
      </c>
      <c r="F266" s="244" t="s">
        <v>535</v>
      </c>
      <c r="G266" s="242"/>
      <c r="H266" s="245">
        <v>14.800000000000001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AT266" s="251" t="s">
        <v>142</v>
      </c>
      <c r="AU266" s="251" t="s">
        <v>76</v>
      </c>
      <c r="AV266" s="13" t="s">
        <v>145</v>
      </c>
      <c r="AW266" s="13" t="s">
        <v>30</v>
      </c>
      <c r="AX266" s="13" t="s">
        <v>68</v>
      </c>
      <c r="AY266" s="251" t="s">
        <v>131</v>
      </c>
    </row>
    <row r="267" s="12" customFormat="1">
      <c r="B267" s="230"/>
      <c r="C267" s="231"/>
      <c r="D267" s="227" t="s">
        <v>142</v>
      </c>
      <c r="E267" s="232" t="s">
        <v>1</v>
      </c>
      <c r="F267" s="233" t="s">
        <v>549</v>
      </c>
      <c r="G267" s="231"/>
      <c r="H267" s="234">
        <v>17.699999999999999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AT267" s="240" t="s">
        <v>142</v>
      </c>
      <c r="AU267" s="240" t="s">
        <v>76</v>
      </c>
      <c r="AV267" s="12" t="s">
        <v>76</v>
      </c>
      <c r="AW267" s="12" t="s">
        <v>30</v>
      </c>
      <c r="AX267" s="12" t="s">
        <v>68</v>
      </c>
      <c r="AY267" s="240" t="s">
        <v>131</v>
      </c>
    </row>
    <row r="268" s="13" customFormat="1">
      <c r="B268" s="241"/>
      <c r="C268" s="242"/>
      <c r="D268" s="227" t="s">
        <v>142</v>
      </c>
      <c r="E268" s="243" t="s">
        <v>1</v>
      </c>
      <c r="F268" s="244" t="s">
        <v>537</v>
      </c>
      <c r="G268" s="242"/>
      <c r="H268" s="245">
        <v>17.699999999999999</v>
      </c>
      <c r="I268" s="246"/>
      <c r="J268" s="242"/>
      <c r="K268" s="242"/>
      <c r="L268" s="247"/>
      <c r="M268" s="248"/>
      <c r="N268" s="249"/>
      <c r="O268" s="249"/>
      <c r="P268" s="249"/>
      <c r="Q268" s="249"/>
      <c r="R268" s="249"/>
      <c r="S268" s="249"/>
      <c r="T268" s="250"/>
      <c r="AT268" s="251" t="s">
        <v>142</v>
      </c>
      <c r="AU268" s="251" t="s">
        <v>76</v>
      </c>
      <c r="AV268" s="13" t="s">
        <v>145</v>
      </c>
      <c r="AW268" s="13" t="s">
        <v>30</v>
      </c>
      <c r="AX268" s="13" t="s">
        <v>68</v>
      </c>
      <c r="AY268" s="251" t="s">
        <v>131</v>
      </c>
    </row>
    <row r="269" s="12" customFormat="1">
      <c r="B269" s="230"/>
      <c r="C269" s="231"/>
      <c r="D269" s="227" t="s">
        <v>142</v>
      </c>
      <c r="E269" s="232" t="s">
        <v>1</v>
      </c>
      <c r="F269" s="233" t="s">
        <v>550</v>
      </c>
      <c r="G269" s="231"/>
      <c r="H269" s="234">
        <v>53.100000000000001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AT269" s="240" t="s">
        <v>142</v>
      </c>
      <c r="AU269" s="240" t="s">
        <v>76</v>
      </c>
      <c r="AV269" s="12" t="s">
        <v>76</v>
      </c>
      <c r="AW269" s="12" t="s">
        <v>30</v>
      </c>
      <c r="AX269" s="12" t="s">
        <v>68</v>
      </c>
      <c r="AY269" s="240" t="s">
        <v>131</v>
      </c>
    </row>
    <row r="270" s="13" customFormat="1">
      <c r="B270" s="241"/>
      <c r="C270" s="242"/>
      <c r="D270" s="227" t="s">
        <v>142</v>
      </c>
      <c r="E270" s="243" t="s">
        <v>1</v>
      </c>
      <c r="F270" s="244" t="s">
        <v>539</v>
      </c>
      <c r="G270" s="242"/>
      <c r="H270" s="245">
        <v>53.100000000000001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AT270" s="251" t="s">
        <v>142</v>
      </c>
      <c r="AU270" s="251" t="s">
        <v>76</v>
      </c>
      <c r="AV270" s="13" t="s">
        <v>145</v>
      </c>
      <c r="AW270" s="13" t="s">
        <v>30</v>
      </c>
      <c r="AX270" s="13" t="s">
        <v>68</v>
      </c>
      <c r="AY270" s="251" t="s">
        <v>131</v>
      </c>
    </row>
    <row r="271" s="12" customFormat="1">
      <c r="B271" s="230"/>
      <c r="C271" s="231"/>
      <c r="D271" s="227" t="s">
        <v>142</v>
      </c>
      <c r="E271" s="232" t="s">
        <v>1</v>
      </c>
      <c r="F271" s="233" t="s">
        <v>551</v>
      </c>
      <c r="G271" s="231"/>
      <c r="H271" s="234">
        <v>6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AT271" s="240" t="s">
        <v>142</v>
      </c>
      <c r="AU271" s="240" t="s">
        <v>76</v>
      </c>
      <c r="AV271" s="12" t="s">
        <v>76</v>
      </c>
      <c r="AW271" s="12" t="s">
        <v>30</v>
      </c>
      <c r="AX271" s="12" t="s">
        <v>68</v>
      </c>
      <c r="AY271" s="240" t="s">
        <v>131</v>
      </c>
    </row>
    <row r="272" s="13" customFormat="1">
      <c r="B272" s="241"/>
      <c r="C272" s="242"/>
      <c r="D272" s="227" t="s">
        <v>142</v>
      </c>
      <c r="E272" s="243" t="s">
        <v>1</v>
      </c>
      <c r="F272" s="244" t="s">
        <v>552</v>
      </c>
      <c r="G272" s="242"/>
      <c r="H272" s="245">
        <v>6</v>
      </c>
      <c r="I272" s="246"/>
      <c r="J272" s="242"/>
      <c r="K272" s="242"/>
      <c r="L272" s="247"/>
      <c r="M272" s="248"/>
      <c r="N272" s="249"/>
      <c r="O272" s="249"/>
      <c r="P272" s="249"/>
      <c r="Q272" s="249"/>
      <c r="R272" s="249"/>
      <c r="S272" s="249"/>
      <c r="T272" s="250"/>
      <c r="AT272" s="251" t="s">
        <v>142</v>
      </c>
      <c r="AU272" s="251" t="s">
        <v>76</v>
      </c>
      <c r="AV272" s="13" t="s">
        <v>145</v>
      </c>
      <c r="AW272" s="13" t="s">
        <v>30</v>
      </c>
      <c r="AX272" s="13" t="s">
        <v>68</v>
      </c>
      <c r="AY272" s="251" t="s">
        <v>131</v>
      </c>
    </row>
    <row r="273" s="14" customFormat="1">
      <c r="B273" s="252"/>
      <c r="C273" s="253"/>
      <c r="D273" s="227" t="s">
        <v>142</v>
      </c>
      <c r="E273" s="254" t="s">
        <v>1</v>
      </c>
      <c r="F273" s="255" t="s">
        <v>146</v>
      </c>
      <c r="G273" s="253"/>
      <c r="H273" s="256">
        <v>105</v>
      </c>
      <c r="I273" s="257"/>
      <c r="J273" s="253"/>
      <c r="K273" s="253"/>
      <c r="L273" s="258"/>
      <c r="M273" s="259"/>
      <c r="N273" s="260"/>
      <c r="O273" s="260"/>
      <c r="P273" s="260"/>
      <c r="Q273" s="260"/>
      <c r="R273" s="260"/>
      <c r="S273" s="260"/>
      <c r="T273" s="261"/>
      <c r="AT273" s="262" t="s">
        <v>142</v>
      </c>
      <c r="AU273" s="262" t="s">
        <v>76</v>
      </c>
      <c r="AV273" s="14" t="s">
        <v>138</v>
      </c>
      <c r="AW273" s="14" t="s">
        <v>30</v>
      </c>
      <c r="AX273" s="14" t="s">
        <v>31</v>
      </c>
      <c r="AY273" s="262" t="s">
        <v>131</v>
      </c>
    </row>
    <row r="274" s="1" customFormat="1" ht="16.5" customHeight="1">
      <c r="B274" s="37"/>
      <c r="C274" s="216" t="s">
        <v>316</v>
      </c>
      <c r="D274" s="216" t="s">
        <v>133</v>
      </c>
      <c r="E274" s="217" t="s">
        <v>553</v>
      </c>
      <c r="F274" s="218" t="s">
        <v>554</v>
      </c>
      <c r="G274" s="219" t="s">
        <v>149</v>
      </c>
      <c r="H274" s="220">
        <v>105</v>
      </c>
      <c r="I274" s="221"/>
      <c r="J274" s="220">
        <f>ROUND(I274*H274,1)</f>
        <v>0</v>
      </c>
      <c r="K274" s="218" t="s">
        <v>137</v>
      </c>
      <c r="L274" s="42"/>
      <c r="M274" s="222" t="s">
        <v>1</v>
      </c>
      <c r="N274" s="223" t="s">
        <v>39</v>
      </c>
      <c r="O274" s="78"/>
      <c r="P274" s="224">
        <f>O274*H274</f>
        <v>0</v>
      </c>
      <c r="Q274" s="224">
        <v>0.00085693499999999997</v>
      </c>
      <c r="R274" s="224">
        <f>Q274*H274</f>
        <v>0.089978174999999994</v>
      </c>
      <c r="S274" s="224">
        <v>0</v>
      </c>
      <c r="T274" s="225">
        <f>S274*H274</f>
        <v>0</v>
      </c>
      <c r="AR274" s="16" t="s">
        <v>138</v>
      </c>
      <c r="AT274" s="16" t="s">
        <v>133</v>
      </c>
      <c r="AU274" s="16" t="s">
        <v>76</v>
      </c>
      <c r="AY274" s="16" t="s">
        <v>131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6" t="s">
        <v>31</v>
      </c>
      <c r="BK274" s="226">
        <f>ROUND(I274*H274,1)</f>
        <v>0</v>
      </c>
      <c r="BL274" s="16" t="s">
        <v>138</v>
      </c>
      <c r="BM274" s="16" t="s">
        <v>555</v>
      </c>
    </row>
    <row r="275" s="1" customFormat="1">
      <c r="B275" s="37"/>
      <c r="C275" s="38"/>
      <c r="D275" s="227" t="s">
        <v>140</v>
      </c>
      <c r="E275" s="38"/>
      <c r="F275" s="228" t="s">
        <v>556</v>
      </c>
      <c r="G275" s="38"/>
      <c r="H275" s="38"/>
      <c r="I275" s="142"/>
      <c r="J275" s="38"/>
      <c r="K275" s="38"/>
      <c r="L275" s="42"/>
      <c r="M275" s="229"/>
      <c r="N275" s="78"/>
      <c r="O275" s="78"/>
      <c r="P275" s="78"/>
      <c r="Q275" s="78"/>
      <c r="R275" s="78"/>
      <c r="S275" s="78"/>
      <c r="T275" s="79"/>
      <c r="AT275" s="16" t="s">
        <v>140</v>
      </c>
      <c r="AU275" s="16" t="s">
        <v>76</v>
      </c>
    </row>
    <row r="276" s="1" customFormat="1" ht="16.5" customHeight="1">
      <c r="B276" s="37"/>
      <c r="C276" s="216" t="s">
        <v>321</v>
      </c>
      <c r="D276" s="216" t="s">
        <v>133</v>
      </c>
      <c r="E276" s="217" t="s">
        <v>557</v>
      </c>
      <c r="F276" s="218" t="s">
        <v>558</v>
      </c>
      <c r="G276" s="219" t="s">
        <v>377</v>
      </c>
      <c r="H276" s="220">
        <v>0.10000000000000001</v>
      </c>
      <c r="I276" s="221"/>
      <c r="J276" s="220">
        <f>ROUND(I276*H276,1)</f>
        <v>0</v>
      </c>
      <c r="K276" s="218" t="s">
        <v>137</v>
      </c>
      <c r="L276" s="42"/>
      <c r="M276" s="222" t="s">
        <v>1</v>
      </c>
      <c r="N276" s="223" t="s">
        <v>39</v>
      </c>
      <c r="O276" s="78"/>
      <c r="P276" s="224">
        <f>O276*H276</f>
        <v>0</v>
      </c>
      <c r="Q276" s="224">
        <v>1.0957950000000001</v>
      </c>
      <c r="R276" s="224">
        <f>Q276*H276</f>
        <v>0.10957950000000001</v>
      </c>
      <c r="S276" s="224">
        <v>0</v>
      </c>
      <c r="T276" s="225">
        <f>S276*H276</f>
        <v>0</v>
      </c>
      <c r="AR276" s="16" t="s">
        <v>138</v>
      </c>
      <c r="AT276" s="16" t="s">
        <v>133</v>
      </c>
      <c r="AU276" s="16" t="s">
        <v>76</v>
      </c>
      <c r="AY276" s="16" t="s">
        <v>131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6" t="s">
        <v>31</v>
      </c>
      <c r="BK276" s="226">
        <f>ROUND(I276*H276,1)</f>
        <v>0</v>
      </c>
      <c r="BL276" s="16" t="s">
        <v>138</v>
      </c>
      <c r="BM276" s="16" t="s">
        <v>559</v>
      </c>
    </row>
    <row r="277" s="1" customFormat="1">
      <c r="B277" s="37"/>
      <c r="C277" s="38"/>
      <c r="D277" s="227" t="s">
        <v>140</v>
      </c>
      <c r="E277" s="38"/>
      <c r="F277" s="228" t="s">
        <v>560</v>
      </c>
      <c r="G277" s="38"/>
      <c r="H277" s="38"/>
      <c r="I277" s="142"/>
      <c r="J277" s="38"/>
      <c r="K277" s="38"/>
      <c r="L277" s="42"/>
      <c r="M277" s="229"/>
      <c r="N277" s="78"/>
      <c r="O277" s="78"/>
      <c r="P277" s="78"/>
      <c r="Q277" s="78"/>
      <c r="R277" s="78"/>
      <c r="S277" s="78"/>
      <c r="T277" s="79"/>
      <c r="AT277" s="16" t="s">
        <v>140</v>
      </c>
      <c r="AU277" s="16" t="s">
        <v>76</v>
      </c>
    </row>
    <row r="278" s="12" customFormat="1">
      <c r="B278" s="230"/>
      <c r="C278" s="231"/>
      <c r="D278" s="227" t="s">
        <v>142</v>
      </c>
      <c r="E278" s="232" t="s">
        <v>1</v>
      </c>
      <c r="F278" s="233" t="s">
        <v>561</v>
      </c>
      <c r="G278" s="231"/>
      <c r="H278" s="234">
        <v>0.10000000000000001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AT278" s="240" t="s">
        <v>142</v>
      </c>
      <c r="AU278" s="240" t="s">
        <v>76</v>
      </c>
      <c r="AV278" s="12" t="s">
        <v>76</v>
      </c>
      <c r="AW278" s="12" t="s">
        <v>30</v>
      </c>
      <c r="AX278" s="12" t="s">
        <v>68</v>
      </c>
      <c r="AY278" s="240" t="s">
        <v>131</v>
      </c>
    </row>
    <row r="279" s="14" customFormat="1">
      <c r="B279" s="252"/>
      <c r="C279" s="253"/>
      <c r="D279" s="227" t="s">
        <v>142</v>
      </c>
      <c r="E279" s="254" t="s">
        <v>1</v>
      </c>
      <c r="F279" s="255" t="s">
        <v>146</v>
      </c>
      <c r="G279" s="253"/>
      <c r="H279" s="256">
        <v>0.10000000000000001</v>
      </c>
      <c r="I279" s="257"/>
      <c r="J279" s="253"/>
      <c r="K279" s="253"/>
      <c r="L279" s="258"/>
      <c r="M279" s="259"/>
      <c r="N279" s="260"/>
      <c r="O279" s="260"/>
      <c r="P279" s="260"/>
      <c r="Q279" s="260"/>
      <c r="R279" s="260"/>
      <c r="S279" s="260"/>
      <c r="T279" s="261"/>
      <c r="AT279" s="262" t="s">
        <v>142</v>
      </c>
      <c r="AU279" s="262" t="s">
        <v>76</v>
      </c>
      <c r="AV279" s="14" t="s">
        <v>138</v>
      </c>
      <c r="AW279" s="14" t="s">
        <v>30</v>
      </c>
      <c r="AX279" s="14" t="s">
        <v>31</v>
      </c>
      <c r="AY279" s="262" t="s">
        <v>131</v>
      </c>
    </row>
    <row r="280" s="1" customFormat="1" ht="16.5" customHeight="1">
      <c r="B280" s="37"/>
      <c r="C280" s="216" t="s">
        <v>327</v>
      </c>
      <c r="D280" s="216" t="s">
        <v>133</v>
      </c>
      <c r="E280" s="217" t="s">
        <v>562</v>
      </c>
      <c r="F280" s="218" t="s">
        <v>563</v>
      </c>
      <c r="G280" s="219" t="s">
        <v>377</v>
      </c>
      <c r="H280" s="220">
        <v>2</v>
      </c>
      <c r="I280" s="221"/>
      <c r="J280" s="220">
        <f>ROUND(I280*H280,1)</f>
        <v>0</v>
      </c>
      <c r="K280" s="218" t="s">
        <v>137</v>
      </c>
      <c r="L280" s="42"/>
      <c r="M280" s="222" t="s">
        <v>1</v>
      </c>
      <c r="N280" s="223" t="s">
        <v>39</v>
      </c>
      <c r="O280" s="78"/>
      <c r="P280" s="224">
        <f>O280*H280</f>
        <v>0</v>
      </c>
      <c r="Q280" s="224">
        <v>1.0563148680000001</v>
      </c>
      <c r="R280" s="224">
        <f>Q280*H280</f>
        <v>2.1126297360000001</v>
      </c>
      <c r="S280" s="224">
        <v>0</v>
      </c>
      <c r="T280" s="225">
        <f>S280*H280</f>
        <v>0</v>
      </c>
      <c r="AR280" s="16" t="s">
        <v>138</v>
      </c>
      <c r="AT280" s="16" t="s">
        <v>133</v>
      </c>
      <c r="AU280" s="16" t="s">
        <v>76</v>
      </c>
      <c r="AY280" s="16" t="s">
        <v>131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6" t="s">
        <v>31</v>
      </c>
      <c r="BK280" s="226">
        <f>ROUND(I280*H280,1)</f>
        <v>0</v>
      </c>
      <c r="BL280" s="16" t="s">
        <v>138</v>
      </c>
      <c r="BM280" s="16" t="s">
        <v>564</v>
      </c>
    </row>
    <row r="281" s="1" customFormat="1">
      <c r="B281" s="37"/>
      <c r="C281" s="38"/>
      <c r="D281" s="227" t="s">
        <v>140</v>
      </c>
      <c r="E281" s="38"/>
      <c r="F281" s="228" t="s">
        <v>565</v>
      </c>
      <c r="G281" s="38"/>
      <c r="H281" s="38"/>
      <c r="I281" s="142"/>
      <c r="J281" s="38"/>
      <c r="K281" s="38"/>
      <c r="L281" s="42"/>
      <c r="M281" s="229"/>
      <c r="N281" s="78"/>
      <c r="O281" s="78"/>
      <c r="P281" s="78"/>
      <c r="Q281" s="78"/>
      <c r="R281" s="78"/>
      <c r="S281" s="78"/>
      <c r="T281" s="79"/>
      <c r="AT281" s="16" t="s">
        <v>140</v>
      </c>
      <c r="AU281" s="16" t="s">
        <v>76</v>
      </c>
    </row>
    <row r="282" s="12" customFormat="1">
      <c r="B282" s="230"/>
      <c r="C282" s="231"/>
      <c r="D282" s="227" t="s">
        <v>142</v>
      </c>
      <c r="E282" s="232" t="s">
        <v>1</v>
      </c>
      <c r="F282" s="233" t="s">
        <v>566</v>
      </c>
      <c r="G282" s="231"/>
      <c r="H282" s="234">
        <v>2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AT282" s="240" t="s">
        <v>142</v>
      </c>
      <c r="AU282" s="240" t="s">
        <v>76</v>
      </c>
      <c r="AV282" s="12" t="s">
        <v>76</v>
      </c>
      <c r="AW282" s="12" t="s">
        <v>30</v>
      </c>
      <c r="AX282" s="12" t="s">
        <v>68</v>
      </c>
      <c r="AY282" s="240" t="s">
        <v>131</v>
      </c>
    </row>
    <row r="283" s="13" customFormat="1">
      <c r="B283" s="241"/>
      <c r="C283" s="242"/>
      <c r="D283" s="227" t="s">
        <v>142</v>
      </c>
      <c r="E283" s="243" t="s">
        <v>1</v>
      </c>
      <c r="F283" s="244" t="s">
        <v>567</v>
      </c>
      <c r="G283" s="242"/>
      <c r="H283" s="245">
        <v>2</v>
      </c>
      <c r="I283" s="246"/>
      <c r="J283" s="242"/>
      <c r="K283" s="242"/>
      <c r="L283" s="247"/>
      <c r="M283" s="248"/>
      <c r="N283" s="249"/>
      <c r="O283" s="249"/>
      <c r="P283" s="249"/>
      <c r="Q283" s="249"/>
      <c r="R283" s="249"/>
      <c r="S283" s="249"/>
      <c r="T283" s="250"/>
      <c r="AT283" s="251" t="s">
        <v>142</v>
      </c>
      <c r="AU283" s="251" t="s">
        <v>76</v>
      </c>
      <c r="AV283" s="13" t="s">
        <v>145</v>
      </c>
      <c r="AW283" s="13" t="s">
        <v>30</v>
      </c>
      <c r="AX283" s="13" t="s">
        <v>68</v>
      </c>
      <c r="AY283" s="251" t="s">
        <v>131</v>
      </c>
    </row>
    <row r="284" s="14" customFormat="1">
      <c r="B284" s="252"/>
      <c r="C284" s="253"/>
      <c r="D284" s="227" t="s">
        <v>142</v>
      </c>
      <c r="E284" s="254" t="s">
        <v>1</v>
      </c>
      <c r="F284" s="255" t="s">
        <v>146</v>
      </c>
      <c r="G284" s="253"/>
      <c r="H284" s="256">
        <v>2</v>
      </c>
      <c r="I284" s="257"/>
      <c r="J284" s="253"/>
      <c r="K284" s="253"/>
      <c r="L284" s="258"/>
      <c r="M284" s="259"/>
      <c r="N284" s="260"/>
      <c r="O284" s="260"/>
      <c r="P284" s="260"/>
      <c r="Q284" s="260"/>
      <c r="R284" s="260"/>
      <c r="S284" s="260"/>
      <c r="T284" s="261"/>
      <c r="AT284" s="262" t="s">
        <v>142</v>
      </c>
      <c r="AU284" s="262" t="s">
        <v>76</v>
      </c>
      <c r="AV284" s="14" t="s">
        <v>138</v>
      </c>
      <c r="AW284" s="14" t="s">
        <v>30</v>
      </c>
      <c r="AX284" s="14" t="s">
        <v>31</v>
      </c>
      <c r="AY284" s="262" t="s">
        <v>131</v>
      </c>
    </row>
    <row r="285" s="11" customFormat="1" ht="22.8" customHeight="1">
      <c r="B285" s="200"/>
      <c r="C285" s="201"/>
      <c r="D285" s="202" t="s">
        <v>67</v>
      </c>
      <c r="E285" s="214" t="s">
        <v>138</v>
      </c>
      <c r="F285" s="214" t="s">
        <v>343</v>
      </c>
      <c r="G285" s="201"/>
      <c r="H285" s="201"/>
      <c r="I285" s="204"/>
      <c r="J285" s="215">
        <f>BK285</f>
        <v>0</v>
      </c>
      <c r="K285" s="201"/>
      <c r="L285" s="206"/>
      <c r="M285" s="207"/>
      <c r="N285" s="208"/>
      <c r="O285" s="208"/>
      <c r="P285" s="209">
        <f>SUM(P286:P323)</f>
        <v>0</v>
      </c>
      <c r="Q285" s="208"/>
      <c r="R285" s="209">
        <f>SUM(R286:R323)</f>
        <v>7008.2263972000001</v>
      </c>
      <c r="S285" s="208"/>
      <c r="T285" s="210">
        <f>SUM(T286:T323)</f>
        <v>0</v>
      </c>
      <c r="AR285" s="211" t="s">
        <v>31</v>
      </c>
      <c r="AT285" s="212" t="s">
        <v>67</v>
      </c>
      <c r="AU285" s="212" t="s">
        <v>31</v>
      </c>
      <c r="AY285" s="211" t="s">
        <v>131</v>
      </c>
      <c r="BK285" s="213">
        <f>SUM(BK286:BK323)</f>
        <v>0</v>
      </c>
    </row>
    <row r="286" s="1" customFormat="1" ht="16.5" customHeight="1">
      <c r="B286" s="37"/>
      <c r="C286" s="216" t="s">
        <v>336</v>
      </c>
      <c r="D286" s="216" t="s">
        <v>133</v>
      </c>
      <c r="E286" s="217" t="s">
        <v>568</v>
      </c>
      <c r="F286" s="218" t="s">
        <v>569</v>
      </c>
      <c r="G286" s="219" t="s">
        <v>149</v>
      </c>
      <c r="H286" s="220">
        <v>44.200000000000003</v>
      </c>
      <c r="I286" s="221"/>
      <c r="J286" s="220">
        <f>ROUND(I286*H286,1)</f>
        <v>0</v>
      </c>
      <c r="K286" s="218" t="s">
        <v>137</v>
      </c>
      <c r="L286" s="42"/>
      <c r="M286" s="222" t="s">
        <v>1</v>
      </c>
      <c r="N286" s="223" t="s">
        <v>39</v>
      </c>
      <c r="O286" s="78"/>
      <c r="P286" s="224">
        <f>O286*H286</f>
        <v>0</v>
      </c>
      <c r="Q286" s="224">
        <v>0.247866</v>
      </c>
      <c r="R286" s="224">
        <f>Q286*H286</f>
        <v>10.9556772</v>
      </c>
      <c r="S286" s="224">
        <v>0</v>
      </c>
      <c r="T286" s="225">
        <f>S286*H286</f>
        <v>0</v>
      </c>
      <c r="AR286" s="16" t="s">
        <v>138</v>
      </c>
      <c r="AT286" s="16" t="s">
        <v>133</v>
      </c>
      <c r="AU286" s="16" t="s">
        <v>76</v>
      </c>
      <c r="AY286" s="16" t="s">
        <v>131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6" t="s">
        <v>31</v>
      </c>
      <c r="BK286" s="226">
        <f>ROUND(I286*H286,1)</f>
        <v>0</v>
      </c>
      <c r="BL286" s="16" t="s">
        <v>138</v>
      </c>
      <c r="BM286" s="16" t="s">
        <v>570</v>
      </c>
    </row>
    <row r="287" s="1" customFormat="1">
      <c r="B287" s="37"/>
      <c r="C287" s="38"/>
      <c r="D287" s="227" t="s">
        <v>140</v>
      </c>
      <c r="E287" s="38"/>
      <c r="F287" s="228" t="s">
        <v>571</v>
      </c>
      <c r="G287" s="38"/>
      <c r="H287" s="38"/>
      <c r="I287" s="142"/>
      <c r="J287" s="38"/>
      <c r="K287" s="38"/>
      <c r="L287" s="42"/>
      <c r="M287" s="229"/>
      <c r="N287" s="78"/>
      <c r="O287" s="78"/>
      <c r="P287" s="78"/>
      <c r="Q287" s="78"/>
      <c r="R287" s="78"/>
      <c r="S287" s="78"/>
      <c r="T287" s="79"/>
      <c r="AT287" s="16" t="s">
        <v>140</v>
      </c>
      <c r="AU287" s="16" t="s">
        <v>76</v>
      </c>
    </row>
    <row r="288" s="12" customFormat="1">
      <c r="B288" s="230"/>
      <c r="C288" s="231"/>
      <c r="D288" s="227" t="s">
        <v>142</v>
      </c>
      <c r="E288" s="232" t="s">
        <v>1</v>
      </c>
      <c r="F288" s="233" t="s">
        <v>572</v>
      </c>
      <c r="G288" s="231"/>
      <c r="H288" s="234">
        <v>44.200000000000003</v>
      </c>
      <c r="I288" s="235"/>
      <c r="J288" s="231"/>
      <c r="K288" s="231"/>
      <c r="L288" s="236"/>
      <c r="M288" s="237"/>
      <c r="N288" s="238"/>
      <c r="O288" s="238"/>
      <c r="P288" s="238"/>
      <c r="Q288" s="238"/>
      <c r="R288" s="238"/>
      <c r="S288" s="238"/>
      <c r="T288" s="239"/>
      <c r="AT288" s="240" t="s">
        <v>142</v>
      </c>
      <c r="AU288" s="240" t="s">
        <v>76</v>
      </c>
      <c r="AV288" s="12" t="s">
        <v>76</v>
      </c>
      <c r="AW288" s="12" t="s">
        <v>30</v>
      </c>
      <c r="AX288" s="12" t="s">
        <v>68</v>
      </c>
      <c r="AY288" s="240" t="s">
        <v>131</v>
      </c>
    </row>
    <row r="289" s="13" customFormat="1">
      <c r="B289" s="241"/>
      <c r="C289" s="242"/>
      <c r="D289" s="227" t="s">
        <v>142</v>
      </c>
      <c r="E289" s="243" t="s">
        <v>1</v>
      </c>
      <c r="F289" s="244" t="s">
        <v>573</v>
      </c>
      <c r="G289" s="242"/>
      <c r="H289" s="245">
        <v>44.200000000000003</v>
      </c>
      <c r="I289" s="246"/>
      <c r="J289" s="242"/>
      <c r="K289" s="242"/>
      <c r="L289" s="247"/>
      <c r="M289" s="248"/>
      <c r="N289" s="249"/>
      <c r="O289" s="249"/>
      <c r="P289" s="249"/>
      <c r="Q289" s="249"/>
      <c r="R289" s="249"/>
      <c r="S289" s="249"/>
      <c r="T289" s="250"/>
      <c r="AT289" s="251" t="s">
        <v>142</v>
      </c>
      <c r="AU289" s="251" t="s">
        <v>76</v>
      </c>
      <c r="AV289" s="13" t="s">
        <v>145</v>
      </c>
      <c r="AW289" s="13" t="s">
        <v>30</v>
      </c>
      <c r="AX289" s="13" t="s">
        <v>68</v>
      </c>
      <c r="AY289" s="251" t="s">
        <v>131</v>
      </c>
    </row>
    <row r="290" s="14" customFormat="1">
      <c r="B290" s="252"/>
      <c r="C290" s="253"/>
      <c r="D290" s="227" t="s">
        <v>142</v>
      </c>
      <c r="E290" s="254" t="s">
        <v>1</v>
      </c>
      <c r="F290" s="255" t="s">
        <v>146</v>
      </c>
      <c r="G290" s="253"/>
      <c r="H290" s="256">
        <v>44.200000000000003</v>
      </c>
      <c r="I290" s="257"/>
      <c r="J290" s="253"/>
      <c r="K290" s="253"/>
      <c r="L290" s="258"/>
      <c r="M290" s="259"/>
      <c r="N290" s="260"/>
      <c r="O290" s="260"/>
      <c r="P290" s="260"/>
      <c r="Q290" s="260"/>
      <c r="R290" s="260"/>
      <c r="S290" s="260"/>
      <c r="T290" s="261"/>
      <c r="AT290" s="262" t="s">
        <v>142</v>
      </c>
      <c r="AU290" s="262" t="s">
        <v>76</v>
      </c>
      <c r="AV290" s="14" t="s">
        <v>138</v>
      </c>
      <c r="AW290" s="14" t="s">
        <v>30</v>
      </c>
      <c r="AX290" s="14" t="s">
        <v>31</v>
      </c>
      <c r="AY290" s="262" t="s">
        <v>131</v>
      </c>
    </row>
    <row r="291" s="1" customFormat="1" ht="16.5" customHeight="1">
      <c r="B291" s="37"/>
      <c r="C291" s="216" t="s">
        <v>344</v>
      </c>
      <c r="D291" s="216" t="s">
        <v>133</v>
      </c>
      <c r="E291" s="217" t="s">
        <v>574</v>
      </c>
      <c r="F291" s="218" t="s">
        <v>575</v>
      </c>
      <c r="G291" s="219" t="s">
        <v>240</v>
      </c>
      <c r="H291" s="220">
        <v>625.79999999999995</v>
      </c>
      <c r="I291" s="221"/>
      <c r="J291" s="220">
        <f>ROUND(I291*H291,1)</f>
        <v>0</v>
      </c>
      <c r="K291" s="218" t="s">
        <v>137</v>
      </c>
      <c r="L291" s="42"/>
      <c r="M291" s="222" t="s">
        <v>1</v>
      </c>
      <c r="N291" s="223" t="s">
        <v>39</v>
      </c>
      <c r="O291" s="78"/>
      <c r="P291" s="224">
        <f>O291*H291</f>
        <v>0</v>
      </c>
      <c r="Q291" s="224">
        <v>1.8899999999999999</v>
      </c>
      <c r="R291" s="224">
        <f>Q291*H291</f>
        <v>1182.7619999999999</v>
      </c>
      <c r="S291" s="224">
        <v>0</v>
      </c>
      <c r="T291" s="225">
        <f>S291*H291</f>
        <v>0</v>
      </c>
      <c r="AR291" s="16" t="s">
        <v>138</v>
      </c>
      <c r="AT291" s="16" t="s">
        <v>133</v>
      </c>
      <c r="AU291" s="16" t="s">
        <v>76</v>
      </c>
      <c r="AY291" s="16" t="s">
        <v>131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6" t="s">
        <v>31</v>
      </c>
      <c r="BK291" s="226">
        <f>ROUND(I291*H291,1)</f>
        <v>0</v>
      </c>
      <c r="BL291" s="16" t="s">
        <v>138</v>
      </c>
      <c r="BM291" s="16" t="s">
        <v>576</v>
      </c>
    </row>
    <row r="292" s="1" customFormat="1">
      <c r="B292" s="37"/>
      <c r="C292" s="38"/>
      <c r="D292" s="227" t="s">
        <v>140</v>
      </c>
      <c r="E292" s="38"/>
      <c r="F292" s="228" t="s">
        <v>577</v>
      </c>
      <c r="G292" s="38"/>
      <c r="H292" s="38"/>
      <c r="I292" s="142"/>
      <c r="J292" s="38"/>
      <c r="K292" s="38"/>
      <c r="L292" s="42"/>
      <c r="M292" s="229"/>
      <c r="N292" s="78"/>
      <c r="O292" s="78"/>
      <c r="P292" s="78"/>
      <c r="Q292" s="78"/>
      <c r="R292" s="78"/>
      <c r="S292" s="78"/>
      <c r="T292" s="79"/>
      <c r="AT292" s="16" t="s">
        <v>140</v>
      </c>
      <c r="AU292" s="16" t="s">
        <v>76</v>
      </c>
    </row>
    <row r="293" s="12" customFormat="1">
      <c r="B293" s="230"/>
      <c r="C293" s="231"/>
      <c r="D293" s="227" t="s">
        <v>142</v>
      </c>
      <c r="E293" s="232" t="s">
        <v>1</v>
      </c>
      <c r="F293" s="233" t="s">
        <v>578</v>
      </c>
      <c r="G293" s="231"/>
      <c r="H293" s="234">
        <v>587.79999999999995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AT293" s="240" t="s">
        <v>142</v>
      </c>
      <c r="AU293" s="240" t="s">
        <v>76</v>
      </c>
      <c r="AV293" s="12" t="s">
        <v>76</v>
      </c>
      <c r="AW293" s="12" t="s">
        <v>30</v>
      </c>
      <c r="AX293" s="12" t="s">
        <v>68</v>
      </c>
      <c r="AY293" s="240" t="s">
        <v>131</v>
      </c>
    </row>
    <row r="294" s="13" customFormat="1">
      <c r="B294" s="241"/>
      <c r="C294" s="242"/>
      <c r="D294" s="227" t="s">
        <v>142</v>
      </c>
      <c r="E294" s="243" t="s">
        <v>1</v>
      </c>
      <c r="F294" s="244" t="s">
        <v>579</v>
      </c>
      <c r="G294" s="242"/>
      <c r="H294" s="245">
        <v>587.79999999999995</v>
      </c>
      <c r="I294" s="246"/>
      <c r="J294" s="242"/>
      <c r="K294" s="242"/>
      <c r="L294" s="247"/>
      <c r="M294" s="248"/>
      <c r="N294" s="249"/>
      <c r="O294" s="249"/>
      <c r="P294" s="249"/>
      <c r="Q294" s="249"/>
      <c r="R294" s="249"/>
      <c r="S294" s="249"/>
      <c r="T294" s="250"/>
      <c r="AT294" s="251" t="s">
        <v>142</v>
      </c>
      <c r="AU294" s="251" t="s">
        <v>76</v>
      </c>
      <c r="AV294" s="13" t="s">
        <v>145</v>
      </c>
      <c r="AW294" s="13" t="s">
        <v>30</v>
      </c>
      <c r="AX294" s="13" t="s">
        <v>68</v>
      </c>
      <c r="AY294" s="251" t="s">
        <v>131</v>
      </c>
    </row>
    <row r="295" s="12" customFormat="1">
      <c r="B295" s="230"/>
      <c r="C295" s="231"/>
      <c r="D295" s="227" t="s">
        <v>142</v>
      </c>
      <c r="E295" s="232" t="s">
        <v>1</v>
      </c>
      <c r="F295" s="233" t="s">
        <v>580</v>
      </c>
      <c r="G295" s="231"/>
      <c r="H295" s="234">
        <v>38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AT295" s="240" t="s">
        <v>142</v>
      </c>
      <c r="AU295" s="240" t="s">
        <v>76</v>
      </c>
      <c r="AV295" s="12" t="s">
        <v>76</v>
      </c>
      <c r="AW295" s="12" t="s">
        <v>30</v>
      </c>
      <c r="AX295" s="12" t="s">
        <v>68</v>
      </c>
      <c r="AY295" s="240" t="s">
        <v>131</v>
      </c>
    </row>
    <row r="296" s="13" customFormat="1">
      <c r="B296" s="241"/>
      <c r="C296" s="242"/>
      <c r="D296" s="227" t="s">
        <v>142</v>
      </c>
      <c r="E296" s="243" t="s">
        <v>1</v>
      </c>
      <c r="F296" s="244" t="s">
        <v>581</v>
      </c>
      <c r="G296" s="242"/>
      <c r="H296" s="245">
        <v>38</v>
      </c>
      <c r="I296" s="246"/>
      <c r="J296" s="242"/>
      <c r="K296" s="242"/>
      <c r="L296" s="247"/>
      <c r="M296" s="248"/>
      <c r="N296" s="249"/>
      <c r="O296" s="249"/>
      <c r="P296" s="249"/>
      <c r="Q296" s="249"/>
      <c r="R296" s="249"/>
      <c r="S296" s="249"/>
      <c r="T296" s="250"/>
      <c r="AT296" s="251" t="s">
        <v>142</v>
      </c>
      <c r="AU296" s="251" t="s">
        <v>76</v>
      </c>
      <c r="AV296" s="13" t="s">
        <v>145</v>
      </c>
      <c r="AW296" s="13" t="s">
        <v>30</v>
      </c>
      <c r="AX296" s="13" t="s">
        <v>68</v>
      </c>
      <c r="AY296" s="251" t="s">
        <v>131</v>
      </c>
    </row>
    <row r="297" s="14" customFormat="1">
      <c r="B297" s="252"/>
      <c r="C297" s="253"/>
      <c r="D297" s="227" t="s">
        <v>142</v>
      </c>
      <c r="E297" s="254" t="s">
        <v>1</v>
      </c>
      <c r="F297" s="255" t="s">
        <v>146</v>
      </c>
      <c r="G297" s="253"/>
      <c r="H297" s="256">
        <v>625.79999999999995</v>
      </c>
      <c r="I297" s="257"/>
      <c r="J297" s="253"/>
      <c r="K297" s="253"/>
      <c r="L297" s="258"/>
      <c r="M297" s="259"/>
      <c r="N297" s="260"/>
      <c r="O297" s="260"/>
      <c r="P297" s="260"/>
      <c r="Q297" s="260"/>
      <c r="R297" s="260"/>
      <c r="S297" s="260"/>
      <c r="T297" s="261"/>
      <c r="AT297" s="262" t="s">
        <v>142</v>
      </c>
      <c r="AU297" s="262" t="s">
        <v>76</v>
      </c>
      <c r="AV297" s="14" t="s">
        <v>138</v>
      </c>
      <c r="AW297" s="14" t="s">
        <v>30</v>
      </c>
      <c r="AX297" s="14" t="s">
        <v>31</v>
      </c>
      <c r="AY297" s="262" t="s">
        <v>131</v>
      </c>
    </row>
    <row r="298" s="1" customFormat="1" ht="16.5" customHeight="1">
      <c r="B298" s="37"/>
      <c r="C298" s="216" t="s">
        <v>352</v>
      </c>
      <c r="D298" s="216" t="s">
        <v>133</v>
      </c>
      <c r="E298" s="217" t="s">
        <v>582</v>
      </c>
      <c r="F298" s="218" t="s">
        <v>583</v>
      </c>
      <c r="G298" s="219" t="s">
        <v>240</v>
      </c>
      <c r="H298" s="220">
        <v>2221.5</v>
      </c>
      <c r="I298" s="221"/>
      <c r="J298" s="220">
        <f>ROUND(I298*H298,1)</f>
        <v>0</v>
      </c>
      <c r="K298" s="218" t="s">
        <v>137</v>
      </c>
      <c r="L298" s="42"/>
      <c r="M298" s="222" t="s">
        <v>1</v>
      </c>
      <c r="N298" s="223" t="s">
        <v>39</v>
      </c>
      <c r="O298" s="78"/>
      <c r="P298" s="224">
        <f>O298*H298</f>
        <v>0</v>
      </c>
      <c r="Q298" s="224">
        <v>2.4340799999999998</v>
      </c>
      <c r="R298" s="224">
        <f>Q298*H298</f>
        <v>5407.30872</v>
      </c>
      <c r="S298" s="224">
        <v>0</v>
      </c>
      <c r="T298" s="225">
        <f>S298*H298</f>
        <v>0</v>
      </c>
      <c r="AR298" s="16" t="s">
        <v>138</v>
      </c>
      <c r="AT298" s="16" t="s">
        <v>133</v>
      </c>
      <c r="AU298" s="16" t="s">
        <v>76</v>
      </c>
      <c r="AY298" s="16" t="s">
        <v>131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6" t="s">
        <v>31</v>
      </c>
      <c r="BK298" s="226">
        <f>ROUND(I298*H298,1)</f>
        <v>0</v>
      </c>
      <c r="BL298" s="16" t="s">
        <v>138</v>
      </c>
      <c r="BM298" s="16" t="s">
        <v>584</v>
      </c>
    </row>
    <row r="299" s="1" customFormat="1">
      <c r="B299" s="37"/>
      <c r="C299" s="38"/>
      <c r="D299" s="227" t="s">
        <v>140</v>
      </c>
      <c r="E299" s="38"/>
      <c r="F299" s="228" t="s">
        <v>585</v>
      </c>
      <c r="G299" s="38"/>
      <c r="H299" s="38"/>
      <c r="I299" s="142"/>
      <c r="J299" s="38"/>
      <c r="K299" s="38"/>
      <c r="L299" s="42"/>
      <c r="M299" s="229"/>
      <c r="N299" s="78"/>
      <c r="O299" s="78"/>
      <c r="P299" s="78"/>
      <c r="Q299" s="78"/>
      <c r="R299" s="78"/>
      <c r="S299" s="78"/>
      <c r="T299" s="79"/>
      <c r="AT299" s="16" t="s">
        <v>140</v>
      </c>
      <c r="AU299" s="16" t="s">
        <v>76</v>
      </c>
    </row>
    <row r="300" s="12" customFormat="1">
      <c r="B300" s="230"/>
      <c r="C300" s="231"/>
      <c r="D300" s="227" t="s">
        <v>142</v>
      </c>
      <c r="E300" s="232" t="s">
        <v>1</v>
      </c>
      <c r="F300" s="233" t="s">
        <v>586</v>
      </c>
      <c r="G300" s="231"/>
      <c r="H300" s="234">
        <v>2126.5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AT300" s="240" t="s">
        <v>142</v>
      </c>
      <c r="AU300" s="240" t="s">
        <v>76</v>
      </c>
      <c r="AV300" s="12" t="s">
        <v>76</v>
      </c>
      <c r="AW300" s="12" t="s">
        <v>30</v>
      </c>
      <c r="AX300" s="12" t="s">
        <v>68</v>
      </c>
      <c r="AY300" s="240" t="s">
        <v>131</v>
      </c>
    </row>
    <row r="301" s="13" customFormat="1">
      <c r="B301" s="241"/>
      <c r="C301" s="242"/>
      <c r="D301" s="227" t="s">
        <v>142</v>
      </c>
      <c r="E301" s="243" t="s">
        <v>1</v>
      </c>
      <c r="F301" s="244" t="s">
        <v>587</v>
      </c>
      <c r="G301" s="242"/>
      <c r="H301" s="245">
        <v>2126.5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AT301" s="251" t="s">
        <v>142</v>
      </c>
      <c r="AU301" s="251" t="s">
        <v>76</v>
      </c>
      <c r="AV301" s="13" t="s">
        <v>145</v>
      </c>
      <c r="AW301" s="13" t="s">
        <v>30</v>
      </c>
      <c r="AX301" s="13" t="s">
        <v>68</v>
      </c>
      <c r="AY301" s="251" t="s">
        <v>131</v>
      </c>
    </row>
    <row r="302" s="12" customFormat="1">
      <c r="B302" s="230"/>
      <c r="C302" s="231"/>
      <c r="D302" s="227" t="s">
        <v>142</v>
      </c>
      <c r="E302" s="232" t="s">
        <v>1</v>
      </c>
      <c r="F302" s="233" t="s">
        <v>588</v>
      </c>
      <c r="G302" s="231"/>
      <c r="H302" s="234">
        <v>95</v>
      </c>
      <c r="I302" s="235"/>
      <c r="J302" s="231"/>
      <c r="K302" s="231"/>
      <c r="L302" s="236"/>
      <c r="M302" s="237"/>
      <c r="N302" s="238"/>
      <c r="O302" s="238"/>
      <c r="P302" s="238"/>
      <c r="Q302" s="238"/>
      <c r="R302" s="238"/>
      <c r="S302" s="238"/>
      <c r="T302" s="239"/>
      <c r="AT302" s="240" t="s">
        <v>142</v>
      </c>
      <c r="AU302" s="240" t="s">
        <v>76</v>
      </c>
      <c r="AV302" s="12" t="s">
        <v>76</v>
      </c>
      <c r="AW302" s="12" t="s">
        <v>30</v>
      </c>
      <c r="AX302" s="12" t="s">
        <v>68</v>
      </c>
      <c r="AY302" s="240" t="s">
        <v>131</v>
      </c>
    </row>
    <row r="303" s="13" customFormat="1">
      <c r="B303" s="241"/>
      <c r="C303" s="242"/>
      <c r="D303" s="227" t="s">
        <v>142</v>
      </c>
      <c r="E303" s="243" t="s">
        <v>1</v>
      </c>
      <c r="F303" s="244" t="s">
        <v>581</v>
      </c>
      <c r="G303" s="242"/>
      <c r="H303" s="245">
        <v>95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AT303" s="251" t="s">
        <v>142</v>
      </c>
      <c r="AU303" s="251" t="s">
        <v>76</v>
      </c>
      <c r="AV303" s="13" t="s">
        <v>145</v>
      </c>
      <c r="AW303" s="13" t="s">
        <v>30</v>
      </c>
      <c r="AX303" s="13" t="s">
        <v>68</v>
      </c>
      <c r="AY303" s="251" t="s">
        <v>131</v>
      </c>
    </row>
    <row r="304" s="14" customFormat="1">
      <c r="B304" s="252"/>
      <c r="C304" s="253"/>
      <c r="D304" s="227" t="s">
        <v>142</v>
      </c>
      <c r="E304" s="254" t="s">
        <v>1</v>
      </c>
      <c r="F304" s="255" t="s">
        <v>146</v>
      </c>
      <c r="G304" s="253"/>
      <c r="H304" s="256">
        <v>2221.5</v>
      </c>
      <c r="I304" s="257"/>
      <c r="J304" s="253"/>
      <c r="K304" s="253"/>
      <c r="L304" s="258"/>
      <c r="M304" s="259"/>
      <c r="N304" s="260"/>
      <c r="O304" s="260"/>
      <c r="P304" s="260"/>
      <c r="Q304" s="260"/>
      <c r="R304" s="260"/>
      <c r="S304" s="260"/>
      <c r="T304" s="261"/>
      <c r="AT304" s="262" t="s">
        <v>142</v>
      </c>
      <c r="AU304" s="262" t="s">
        <v>76</v>
      </c>
      <c r="AV304" s="14" t="s">
        <v>138</v>
      </c>
      <c r="AW304" s="14" t="s">
        <v>30</v>
      </c>
      <c r="AX304" s="14" t="s">
        <v>31</v>
      </c>
      <c r="AY304" s="262" t="s">
        <v>131</v>
      </c>
    </row>
    <row r="305" s="1" customFormat="1" ht="16.5" customHeight="1">
      <c r="B305" s="37"/>
      <c r="C305" s="216" t="s">
        <v>366</v>
      </c>
      <c r="D305" s="216" t="s">
        <v>133</v>
      </c>
      <c r="E305" s="217" t="s">
        <v>589</v>
      </c>
      <c r="F305" s="218" t="s">
        <v>590</v>
      </c>
      <c r="G305" s="219" t="s">
        <v>149</v>
      </c>
      <c r="H305" s="220">
        <v>3072.8000000000002</v>
      </c>
      <c r="I305" s="221"/>
      <c r="J305" s="220">
        <f>ROUND(I305*H305,1)</f>
        <v>0</v>
      </c>
      <c r="K305" s="218" t="s">
        <v>137</v>
      </c>
      <c r="L305" s="42"/>
      <c r="M305" s="222" t="s">
        <v>1</v>
      </c>
      <c r="N305" s="223" t="s">
        <v>39</v>
      </c>
      <c r="O305" s="78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AR305" s="16" t="s">
        <v>138</v>
      </c>
      <c r="AT305" s="16" t="s">
        <v>133</v>
      </c>
      <c r="AU305" s="16" t="s">
        <v>76</v>
      </c>
      <c r="AY305" s="16" t="s">
        <v>131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6" t="s">
        <v>31</v>
      </c>
      <c r="BK305" s="226">
        <f>ROUND(I305*H305,1)</f>
        <v>0</v>
      </c>
      <c r="BL305" s="16" t="s">
        <v>138</v>
      </c>
      <c r="BM305" s="16" t="s">
        <v>591</v>
      </c>
    </row>
    <row r="306" s="1" customFormat="1">
      <c r="B306" s="37"/>
      <c r="C306" s="38"/>
      <c r="D306" s="227" t="s">
        <v>140</v>
      </c>
      <c r="E306" s="38"/>
      <c r="F306" s="228" t="s">
        <v>592</v>
      </c>
      <c r="G306" s="38"/>
      <c r="H306" s="38"/>
      <c r="I306" s="142"/>
      <c r="J306" s="38"/>
      <c r="K306" s="38"/>
      <c r="L306" s="42"/>
      <c r="M306" s="229"/>
      <c r="N306" s="78"/>
      <c r="O306" s="78"/>
      <c r="P306" s="78"/>
      <c r="Q306" s="78"/>
      <c r="R306" s="78"/>
      <c r="S306" s="78"/>
      <c r="T306" s="79"/>
      <c r="AT306" s="16" t="s">
        <v>140</v>
      </c>
      <c r="AU306" s="16" t="s">
        <v>76</v>
      </c>
    </row>
    <row r="307" s="12" customFormat="1">
      <c r="B307" s="230"/>
      <c r="C307" s="231"/>
      <c r="D307" s="227" t="s">
        <v>142</v>
      </c>
      <c r="E307" s="232" t="s">
        <v>1</v>
      </c>
      <c r="F307" s="233" t="s">
        <v>593</v>
      </c>
      <c r="G307" s="231"/>
      <c r="H307" s="234">
        <v>3072.8000000000002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AT307" s="240" t="s">
        <v>142</v>
      </c>
      <c r="AU307" s="240" t="s">
        <v>76</v>
      </c>
      <c r="AV307" s="12" t="s">
        <v>76</v>
      </c>
      <c r="AW307" s="12" t="s">
        <v>30</v>
      </c>
      <c r="AX307" s="12" t="s">
        <v>68</v>
      </c>
      <c r="AY307" s="240" t="s">
        <v>131</v>
      </c>
    </row>
    <row r="308" s="13" customFormat="1">
      <c r="B308" s="241"/>
      <c r="C308" s="242"/>
      <c r="D308" s="227" t="s">
        <v>142</v>
      </c>
      <c r="E308" s="243" t="s">
        <v>1</v>
      </c>
      <c r="F308" s="244" t="s">
        <v>594</v>
      </c>
      <c r="G308" s="242"/>
      <c r="H308" s="245">
        <v>3072.8000000000002</v>
      </c>
      <c r="I308" s="246"/>
      <c r="J308" s="242"/>
      <c r="K308" s="242"/>
      <c r="L308" s="247"/>
      <c r="M308" s="248"/>
      <c r="N308" s="249"/>
      <c r="O308" s="249"/>
      <c r="P308" s="249"/>
      <c r="Q308" s="249"/>
      <c r="R308" s="249"/>
      <c r="S308" s="249"/>
      <c r="T308" s="250"/>
      <c r="AT308" s="251" t="s">
        <v>142</v>
      </c>
      <c r="AU308" s="251" t="s">
        <v>76</v>
      </c>
      <c r="AV308" s="13" t="s">
        <v>145</v>
      </c>
      <c r="AW308" s="13" t="s">
        <v>30</v>
      </c>
      <c r="AX308" s="13" t="s">
        <v>31</v>
      </c>
      <c r="AY308" s="251" t="s">
        <v>131</v>
      </c>
    </row>
    <row r="309" s="1" customFormat="1" ht="16.5" customHeight="1">
      <c r="B309" s="37"/>
      <c r="C309" s="216" t="s">
        <v>374</v>
      </c>
      <c r="D309" s="216" t="s">
        <v>133</v>
      </c>
      <c r="E309" s="217" t="s">
        <v>297</v>
      </c>
      <c r="F309" s="218" t="s">
        <v>595</v>
      </c>
      <c r="G309" s="219" t="s">
        <v>240</v>
      </c>
      <c r="H309" s="220">
        <v>133.59999999999999</v>
      </c>
      <c r="I309" s="221"/>
      <c r="J309" s="220">
        <f>ROUND(I309*H309,1)</f>
        <v>0</v>
      </c>
      <c r="K309" s="218" t="s">
        <v>1</v>
      </c>
      <c r="L309" s="42"/>
      <c r="M309" s="222" t="s">
        <v>1</v>
      </c>
      <c r="N309" s="223" t="s">
        <v>39</v>
      </c>
      <c r="O309" s="78"/>
      <c r="P309" s="224">
        <f>O309*H309</f>
        <v>0</v>
      </c>
      <c r="Q309" s="224">
        <v>2</v>
      </c>
      <c r="R309" s="224">
        <f>Q309*H309</f>
        <v>267.19999999999999</v>
      </c>
      <c r="S309" s="224">
        <v>0</v>
      </c>
      <c r="T309" s="225">
        <f>S309*H309</f>
        <v>0</v>
      </c>
      <c r="AR309" s="16" t="s">
        <v>138</v>
      </c>
      <c r="AT309" s="16" t="s">
        <v>133</v>
      </c>
      <c r="AU309" s="16" t="s">
        <v>76</v>
      </c>
      <c r="AY309" s="16" t="s">
        <v>131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6" t="s">
        <v>31</v>
      </c>
      <c r="BK309" s="226">
        <f>ROUND(I309*H309,1)</f>
        <v>0</v>
      </c>
      <c r="BL309" s="16" t="s">
        <v>138</v>
      </c>
      <c r="BM309" s="16" t="s">
        <v>596</v>
      </c>
    </row>
    <row r="310" s="1" customFormat="1">
      <c r="B310" s="37"/>
      <c r="C310" s="38"/>
      <c r="D310" s="227" t="s">
        <v>140</v>
      </c>
      <c r="E310" s="38"/>
      <c r="F310" s="228" t="s">
        <v>597</v>
      </c>
      <c r="G310" s="38"/>
      <c r="H310" s="38"/>
      <c r="I310" s="142"/>
      <c r="J310" s="38"/>
      <c r="K310" s="38"/>
      <c r="L310" s="42"/>
      <c r="M310" s="229"/>
      <c r="N310" s="78"/>
      <c r="O310" s="78"/>
      <c r="P310" s="78"/>
      <c r="Q310" s="78"/>
      <c r="R310" s="78"/>
      <c r="S310" s="78"/>
      <c r="T310" s="79"/>
      <c r="AT310" s="16" t="s">
        <v>140</v>
      </c>
      <c r="AU310" s="16" t="s">
        <v>76</v>
      </c>
    </row>
    <row r="311" s="12" customFormat="1">
      <c r="B311" s="230"/>
      <c r="C311" s="231"/>
      <c r="D311" s="227" t="s">
        <v>142</v>
      </c>
      <c r="E311" s="232" t="s">
        <v>1</v>
      </c>
      <c r="F311" s="233" t="s">
        <v>598</v>
      </c>
      <c r="G311" s="231"/>
      <c r="H311" s="234">
        <v>133.59999999999999</v>
      </c>
      <c r="I311" s="235"/>
      <c r="J311" s="231"/>
      <c r="K311" s="231"/>
      <c r="L311" s="236"/>
      <c r="M311" s="237"/>
      <c r="N311" s="238"/>
      <c r="O311" s="238"/>
      <c r="P311" s="238"/>
      <c r="Q311" s="238"/>
      <c r="R311" s="238"/>
      <c r="S311" s="238"/>
      <c r="T311" s="239"/>
      <c r="AT311" s="240" t="s">
        <v>142</v>
      </c>
      <c r="AU311" s="240" t="s">
        <v>76</v>
      </c>
      <c r="AV311" s="12" t="s">
        <v>76</v>
      </c>
      <c r="AW311" s="12" t="s">
        <v>30</v>
      </c>
      <c r="AX311" s="12" t="s">
        <v>68</v>
      </c>
      <c r="AY311" s="240" t="s">
        <v>131</v>
      </c>
    </row>
    <row r="312" s="13" customFormat="1">
      <c r="B312" s="241"/>
      <c r="C312" s="242"/>
      <c r="D312" s="227" t="s">
        <v>142</v>
      </c>
      <c r="E312" s="243" t="s">
        <v>1</v>
      </c>
      <c r="F312" s="244" t="s">
        <v>599</v>
      </c>
      <c r="G312" s="242"/>
      <c r="H312" s="245">
        <v>133.59999999999999</v>
      </c>
      <c r="I312" s="246"/>
      <c r="J312" s="242"/>
      <c r="K312" s="242"/>
      <c r="L312" s="247"/>
      <c r="M312" s="248"/>
      <c r="N312" s="249"/>
      <c r="O312" s="249"/>
      <c r="P312" s="249"/>
      <c r="Q312" s="249"/>
      <c r="R312" s="249"/>
      <c r="S312" s="249"/>
      <c r="T312" s="250"/>
      <c r="AT312" s="251" t="s">
        <v>142</v>
      </c>
      <c r="AU312" s="251" t="s">
        <v>76</v>
      </c>
      <c r="AV312" s="13" t="s">
        <v>145</v>
      </c>
      <c r="AW312" s="13" t="s">
        <v>30</v>
      </c>
      <c r="AX312" s="13" t="s">
        <v>68</v>
      </c>
      <c r="AY312" s="251" t="s">
        <v>131</v>
      </c>
    </row>
    <row r="313" s="14" customFormat="1">
      <c r="B313" s="252"/>
      <c r="C313" s="253"/>
      <c r="D313" s="227" t="s">
        <v>142</v>
      </c>
      <c r="E313" s="254" t="s">
        <v>1</v>
      </c>
      <c r="F313" s="255" t="s">
        <v>146</v>
      </c>
      <c r="G313" s="253"/>
      <c r="H313" s="256">
        <v>133.59999999999999</v>
      </c>
      <c r="I313" s="257"/>
      <c r="J313" s="253"/>
      <c r="K313" s="253"/>
      <c r="L313" s="258"/>
      <c r="M313" s="259"/>
      <c r="N313" s="260"/>
      <c r="O313" s="260"/>
      <c r="P313" s="260"/>
      <c r="Q313" s="260"/>
      <c r="R313" s="260"/>
      <c r="S313" s="260"/>
      <c r="T313" s="261"/>
      <c r="AT313" s="262" t="s">
        <v>142</v>
      </c>
      <c r="AU313" s="262" t="s">
        <v>76</v>
      </c>
      <c r="AV313" s="14" t="s">
        <v>138</v>
      </c>
      <c r="AW313" s="14" t="s">
        <v>30</v>
      </c>
      <c r="AX313" s="14" t="s">
        <v>31</v>
      </c>
      <c r="AY313" s="262" t="s">
        <v>131</v>
      </c>
    </row>
    <row r="314" s="1" customFormat="1" ht="16.5" customHeight="1">
      <c r="B314" s="37"/>
      <c r="C314" s="216" t="s">
        <v>600</v>
      </c>
      <c r="D314" s="216" t="s">
        <v>133</v>
      </c>
      <c r="E314" s="217" t="s">
        <v>302</v>
      </c>
      <c r="F314" s="218" t="s">
        <v>601</v>
      </c>
      <c r="G314" s="219" t="s">
        <v>386</v>
      </c>
      <c r="H314" s="220">
        <v>62</v>
      </c>
      <c r="I314" s="221"/>
      <c r="J314" s="220">
        <f>ROUND(I314*H314,1)</f>
        <v>0</v>
      </c>
      <c r="K314" s="218" t="s">
        <v>1</v>
      </c>
      <c r="L314" s="42"/>
      <c r="M314" s="222" t="s">
        <v>1</v>
      </c>
      <c r="N314" s="223" t="s">
        <v>39</v>
      </c>
      <c r="O314" s="78"/>
      <c r="P314" s="224">
        <f>O314*H314</f>
        <v>0</v>
      </c>
      <c r="Q314" s="224">
        <v>2</v>
      </c>
      <c r="R314" s="224">
        <f>Q314*H314</f>
        <v>124</v>
      </c>
      <c r="S314" s="224">
        <v>0</v>
      </c>
      <c r="T314" s="225">
        <f>S314*H314</f>
        <v>0</v>
      </c>
      <c r="AR314" s="16" t="s">
        <v>138</v>
      </c>
      <c r="AT314" s="16" t="s">
        <v>133</v>
      </c>
      <c r="AU314" s="16" t="s">
        <v>76</v>
      </c>
      <c r="AY314" s="16" t="s">
        <v>131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6" t="s">
        <v>31</v>
      </c>
      <c r="BK314" s="226">
        <f>ROUND(I314*H314,1)</f>
        <v>0</v>
      </c>
      <c r="BL314" s="16" t="s">
        <v>138</v>
      </c>
      <c r="BM314" s="16" t="s">
        <v>602</v>
      </c>
    </row>
    <row r="315" s="1" customFormat="1">
      <c r="B315" s="37"/>
      <c r="C315" s="38"/>
      <c r="D315" s="227" t="s">
        <v>140</v>
      </c>
      <c r="E315" s="38"/>
      <c r="F315" s="228" t="s">
        <v>603</v>
      </c>
      <c r="G315" s="38"/>
      <c r="H315" s="38"/>
      <c r="I315" s="142"/>
      <c r="J315" s="38"/>
      <c r="K315" s="38"/>
      <c r="L315" s="42"/>
      <c r="M315" s="229"/>
      <c r="N315" s="78"/>
      <c r="O315" s="78"/>
      <c r="P315" s="78"/>
      <c r="Q315" s="78"/>
      <c r="R315" s="78"/>
      <c r="S315" s="78"/>
      <c r="T315" s="79"/>
      <c r="AT315" s="16" t="s">
        <v>140</v>
      </c>
      <c r="AU315" s="16" t="s">
        <v>76</v>
      </c>
    </row>
    <row r="316" s="12" customFormat="1">
      <c r="B316" s="230"/>
      <c r="C316" s="231"/>
      <c r="D316" s="227" t="s">
        <v>142</v>
      </c>
      <c r="E316" s="232" t="s">
        <v>1</v>
      </c>
      <c r="F316" s="233" t="s">
        <v>604</v>
      </c>
      <c r="G316" s="231"/>
      <c r="H316" s="234">
        <v>62</v>
      </c>
      <c r="I316" s="235"/>
      <c r="J316" s="231"/>
      <c r="K316" s="231"/>
      <c r="L316" s="236"/>
      <c r="M316" s="237"/>
      <c r="N316" s="238"/>
      <c r="O316" s="238"/>
      <c r="P316" s="238"/>
      <c r="Q316" s="238"/>
      <c r="R316" s="238"/>
      <c r="S316" s="238"/>
      <c r="T316" s="239"/>
      <c r="AT316" s="240" t="s">
        <v>142</v>
      </c>
      <c r="AU316" s="240" t="s">
        <v>76</v>
      </c>
      <c r="AV316" s="12" t="s">
        <v>76</v>
      </c>
      <c r="AW316" s="12" t="s">
        <v>30</v>
      </c>
      <c r="AX316" s="12" t="s">
        <v>68</v>
      </c>
      <c r="AY316" s="240" t="s">
        <v>131</v>
      </c>
    </row>
    <row r="317" s="13" customFormat="1">
      <c r="B317" s="241"/>
      <c r="C317" s="242"/>
      <c r="D317" s="227" t="s">
        <v>142</v>
      </c>
      <c r="E317" s="243" t="s">
        <v>1</v>
      </c>
      <c r="F317" s="244" t="s">
        <v>605</v>
      </c>
      <c r="G317" s="242"/>
      <c r="H317" s="245">
        <v>62</v>
      </c>
      <c r="I317" s="246"/>
      <c r="J317" s="242"/>
      <c r="K317" s="242"/>
      <c r="L317" s="247"/>
      <c r="M317" s="248"/>
      <c r="N317" s="249"/>
      <c r="O317" s="249"/>
      <c r="P317" s="249"/>
      <c r="Q317" s="249"/>
      <c r="R317" s="249"/>
      <c r="S317" s="249"/>
      <c r="T317" s="250"/>
      <c r="AT317" s="251" t="s">
        <v>142</v>
      </c>
      <c r="AU317" s="251" t="s">
        <v>76</v>
      </c>
      <c r="AV317" s="13" t="s">
        <v>145</v>
      </c>
      <c r="AW317" s="13" t="s">
        <v>30</v>
      </c>
      <c r="AX317" s="13" t="s">
        <v>68</v>
      </c>
      <c r="AY317" s="251" t="s">
        <v>131</v>
      </c>
    </row>
    <row r="318" s="14" customFormat="1">
      <c r="B318" s="252"/>
      <c r="C318" s="253"/>
      <c r="D318" s="227" t="s">
        <v>142</v>
      </c>
      <c r="E318" s="254" t="s">
        <v>1</v>
      </c>
      <c r="F318" s="255" t="s">
        <v>146</v>
      </c>
      <c r="G318" s="253"/>
      <c r="H318" s="256">
        <v>62</v>
      </c>
      <c r="I318" s="257"/>
      <c r="J318" s="253"/>
      <c r="K318" s="253"/>
      <c r="L318" s="258"/>
      <c r="M318" s="259"/>
      <c r="N318" s="260"/>
      <c r="O318" s="260"/>
      <c r="P318" s="260"/>
      <c r="Q318" s="260"/>
      <c r="R318" s="260"/>
      <c r="S318" s="260"/>
      <c r="T318" s="261"/>
      <c r="AT318" s="262" t="s">
        <v>142</v>
      </c>
      <c r="AU318" s="262" t="s">
        <v>76</v>
      </c>
      <c r="AV318" s="14" t="s">
        <v>138</v>
      </c>
      <c r="AW318" s="14" t="s">
        <v>30</v>
      </c>
      <c r="AX318" s="14" t="s">
        <v>31</v>
      </c>
      <c r="AY318" s="262" t="s">
        <v>131</v>
      </c>
    </row>
    <row r="319" s="1" customFormat="1" ht="16.5" customHeight="1">
      <c r="B319" s="37"/>
      <c r="C319" s="216" t="s">
        <v>606</v>
      </c>
      <c r="D319" s="216" t="s">
        <v>133</v>
      </c>
      <c r="E319" s="217" t="s">
        <v>367</v>
      </c>
      <c r="F319" s="218" t="s">
        <v>607</v>
      </c>
      <c r="G319" s="219" t="s">
        <v>156</v>
      </c>
      <c r="H319" s="220">
        <v>8</v>
      </c>
      <c r="I319" s="221"/>
      <c r="J319" s="220">
        <f>ROUND(I319*H319,1)</f>
        <v>0</v>
      </c>
      <c r="K319" s="218" t="s">
        <v>1</v>
      </c>
      <c r="L319" s="42"/>
      <c r="M319" s="222" t="s">
        <v>1</v>
      </c>
      <c r="N319" s="223" t="s">
        <v>39</v>
      </c>
      <c r="O319" s="78"/>
      <c r="P319" s="224">
        <f>O319*H319</f>
        <v>0</v>
      </c>
      <c r="Q319" s="224">
        <v>2</v>
      </c>
      <c r="R319" s="224">
        <f>Q319*H319</f>
        <v>16</v>
      </c>
      <c r="S319" s="224">
        <v>0</v>
      </c>
      <c r="T319" s="225">
        <f>S319*H319</f>
        <v>0</v>
      </c>
      <c r="AR319" s="16" t="s">
        <v>138</v>
      </c>
      <c r="AT319" s="16" t="s">
        <v>133</v>
      </c>
      <c r="AU319" s="16" t="s">
        <v>76</v>
      </c>
      <c r="AY319" s="16" t="s">
        <v>131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6" t="s">
        <v>31</v>
      </c>
      <c r="BK319" s="226">
        <f>ROUND(I319*H319,1)</f>
        <v>0</v>
      </c>
      <c r="BL319" s="16" t="s">
        <v>138</v>
      </c>
      <c r="BM319" s="16" t="s">
        <v>608</v>
      </c>
    </row>
    <row r="320" s="1" customFormat="1">
      <c r="B320" s="37"/>
      <c r="C320" s="38"/>
      <c r="D320" s="227" t="s">
        <v>140</v>
      </c>
      <c r="E320" s="38"/>
      <c r="F320" s="228" t="s">
        <v>609</v>
      </c>
      <c r="G320" s="38"/>
      <c r="H320" s="38"/>
      <c r="I320" s="142"/>
      <c r="J320" s="38"/>
      <c r="K320" s="38"/>
      <c r="L320" s="42"/>
      <c r="M320" s="229"/>
      <c r="N320" s="78"/>
      <c r="O320" s="78"/>
      <c r="P320" s="78"/>
      <c r="Q320" s="78"/>
      <c r="R320" s="78"/>
      <c r="S320" s="78"/>
      <c r="T320" s="79"/>
      <c r="AT320" s="16" t="s">
        <v>140</v>
      </c>
      <c r="AU320" s="16" t="s">
        <v>76</v>
      </c>
    </row>
    <row r="321" s="12" customFormat="1">
      <c r="B321" s="230"/>
      <c r="C321" s="231"/>
      <c r="D321" s="227" t="s">
        <v>142</v>
      </c>
      <c r="E321" s="232" t="s">
        <v>1</v>
      </c>
      <c r="F321" s="233" t="s">
        <v>182</v>
      </c>
      <c r="G321" s="231"/>
      <c r="H321" s="234">
        <v>8</v>
      </c>
      <c r="I321" s="235"/>
      <c r="J321" s="231"/>
      <c r="K321" s="231"/>
      <c r="L321" s="236"/>
      <c r="M321" s="237"/>
      <c r="N321" s="238"/>
      <c r="O321" s="238"/>
      <c r="P321" s="238"/>
      <c r="Q321" s="238"/>
      <c r="R321" s="238"/>
      <c r="S321" s="238"/>
      <c r="T321" s="239"/>
      <c r="AT321" s="240" t="s">
        <v>142</v>
      </c>
      <c r="AU321" s="240" t="s">
        <v>76</v>
      </c>
      <c r="AV321" s="12" t="s">
        <v>76</v>
      </c>
      <c r="AW321" s="12" t="s">
        <v>30</v>
      </c>
      <c r="AX321" s="12" t="s">
        <v>68</v>
      </c>
      <c r="AY321" s="240" t="s">
        <v>131</v>
      </c>
    </row>
    <row r="322" s="13" customFormat="1">
      <c r="B322" s="241"/>
      <c r="C322" s="242"/>
      <c r="D322" s="227" t="s">
        <v>142</v>
      </c>
      <c r="E322" s="243" t="s">
        <v>1</v>
      </c>
      <c r="F322" s="244" t="s">
        <v>610</v>
      </c>
      <c r="G322" s="242"/>
      <c r="H322" s="245">
        <v>8</v>
      </c>
      <c r="I322" s="246"/>
      <c r="J322" s="242"/>
      <c r="K322" s="242"/>
      <c r="L322" s="247"/>
      <c r="M322" s="248"/>
      <c r="N322" s="249"/>
      <c r="O322" s="249"/>
      <c r="P322" s="249"/>
      <c r="Q322" s="249"/>
      <c r="R322" s="249"/>
      <c r="S322" s="249"/>
      <c r="T322" s="250"/>
      <c r="AT322" s="251" t="s">
        <v>142</v>
      </c>
      <c r="AU322" s="251" t="s">
        <v>76</v>
      </c>
      <c r="AV322" s="13" t="s">
        <v>145</v>
      </c>
      <c r="AW322" s="13" t="s">
        <v>30</v>
      </c>
      <c r="AX322" s="13" t="s">
        <v>68</v>
      </c>
      <c r="AY322" s="251" t="s">
        <v>131</v>
      </c>
    </row>
    <row r="323" s="14" customFormat="1">
      <c r="B323" s="252"/>
      <c r="C323" s="253"/>
      <c r="D323" s="227" t="s">
        <v>142</v>
      </c>
      <c r="E323" s="254" t="s">
        <v>1</v>
      </c>
      <c r="F323" s="255" t="s">
        <v>146</v>
      </c>
      <c r="G323" s="253"/>
      <c r="H323" s="256">
        <v>8</v>
      </c>
      <c r="I323" s="257"/>
      <c r="J323" s="253"/>
      <c r="K323" s="253"/>
      <c r="L323" s="258"/>
      <c r="M323" s="259"/>
      <c r="N323" s="260"/>
      <c r="O323" s="260"/>
      <c r="P323" s="260"/>
      <c r="Q323" s="260"/>
      <c r="R323" s="260"/>
      <c r="S323" s="260"/>
      <c r="T323" s="261"/>
      <c r="AT323" s="262" t="s">
        <v>142</v>
      </c>
      <c r="AU323" s="262" t="s">
        <v>76</v>
      </c>
      <c r="AV323" s="14" t="s">
        <v>138</v>
      </c>
      <c r="AW323" s="14" t="s">
        <v>30</v>
      </c>
      <c r="AX323" s="14" t="s">
        <v>31</v>
      </c>
      <c r="AY323" s="262" t="s">
        <v>131</v>
      </c>
    </row>
    <row r="324" s="11" customFormat="1" ht="22.8" customHeight="1">
      <c r="B324" s="200"/>
      <c r="C324" s="201"/>
      <c r="D324" s="202" t="s">
        <v>67</v>
      </c>
      <c r="E324" s="214" t="s">
        <v>171</v>
      </c>
      <c r="F324" s="214" t="s">
        <v>611</v>
      </c>
      <c r="G324" s="201"/>
      <c r="H324" s="201"/>
      <c r="I324" s="204"/>
      <c r="J324" s="215">
        <f>BK324</f>
        <v>0</v>
      </c>
      <c r="K324" s="201"/>
      <c r="L324" s="206"/>
      <c r="M324" s="207"/>
      <c r="N324" s="208"/>
      <c r="O324" s="208"/>
      <c r="P324" s="209">
        <f>SUM(P325:P329)</f>
        <v>0</v>
      </c>
      <c r="Q324" s="208"/>
      <c r="R324" s="209">
        <f>SUM(R325:R329)</f>
        <v>0.095312000000000008</v>
      </c>
      <c r="S324" s="208"/>
      <c r="T324" s="210">
        <f>SUM(T325:T329)</f>
        <v>0</v>
      </c>
      <c r="AR324" s="211" t="s">
        <v>31</v>
      </c>
      <c r="AT324" s="212" t="s">
        <v>67</v>
      </c>
      <c r="AU324" s="212" t="s">
        <v>31</v>
      </c>
      <c r="AY324" s="211" t="s">
        <v>131</v>
      </c>
      <c r="BK324" s="213">
        <f>SUM(BK325:BK329)</f>
        <v>0</v>
      </c>
    </row>
    <row r="325" s="1" customFormat="1" ht="16.5" customHeight="1">
      <c r="B325" s="37"/>
      <c r="C325" s="216" t="s">
        <v>612</v>
      </c>
      <c r="D325" s="216" t="s">
        <v>133</v>
      </c>
      <c r="E325" s="217" t="s">
        <v>613</v>
      </c>
      <c r="F325" s="218" t="s">
        <v>614</v>
      </c>
      <c r="G325" s="219" t="s">
        <v>149</v>
      </c>
      <c r="H325" s="220">
        <v>64.400000000000006</v>
      </c>
      <c r="I325" s="221"/>
      <c r="J325" s="220">
        <f>ROUND(I325*H325,1)</f>
        <v>0</v>
      </c>
      <c r="K325" s="218" t="s">
        <v>1</v>
      </c>
      <c r="L325" s="42"/>
      <c r="M325" s="222" t="s">
        <v>1</v>
      </c>
      <c r="N325" s="223" t="s">
        <v>39</v>
      </c>
      <c r="O325" s="78"/>
      <c r="P325" s="224">
        <f>O325*H325</f>
        <v>0</v>
      </c>
      <c r="Q325" s="224">
        <v>0.00148</v>
      </c>
      <c r="R325" s="224">
        <f>Q325*H325</f>
        <v>0.095312000000000008</v>
      </c>
      <c r="S325" s="224">
        <v>0</v>
      </c>
      <c r="T325" s="225">
        <f>S325*H325</f>
        <v>0</v>
      </c>
      <c r="AR325" s="16" t="s">
        <v>138</v>
      </c>
      <c r="AT325" s="16" t="s">
        <v>133</v>
      </c>
      <c r="AU325" s="16" t="s">
        <v>76</v>
      </c>
      <c r="AY325" s="16" t="s">
        <v>131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6" t="s">
        <v>31</v>
      </c>
      <c r="BK325" s="226">
        <f>ROUND(I325*H325,1)</f>
        <v>0</v>
      </c>
      <c r="BL325" s="16" t="s">
        <v>138</v>
      </c>
      <c r="BM325" s="16" t="s">
        <v>615</v>
      </c>
    </row>
    <row r="326" s="1" customFormat="1">
      <c r="B326" s="37"/>
      <c r="C326" s="38"/>
      <c r="D326" s="227" t="s">
        <v>140</v>
      </c>
      <c r="E326" s="38"/>
      <c r="F326" s="228" t="s">
        <v>614</v>
      </c>
      <c r="G326" s="38"/>
      <c r="H326" s="38"/>
      <c r="I326" s="142"/>
      <c r="J326" s="38"/>
      <c r="K326" s="38"/>
      <c r="L326" s="42"/>
      <c r="M326" s="229"/>
      <c r="N326" s="78"/>
      <c r="O326" s="78"/>
      <c r="P326" s="78"/>
      <c r="Q326" s="78"/>
      <c r="R326" s="78"/>
      <c r="S326" s="78"/>
      <c r="T326" s="79"/>
      <c r="AT326" s="16" t="s">
        <v>140</v>
      </c>
      <c r="AU326" s="16" t="s">
        <v>76</v>
      </c>
    </row>
    <row r="327" s="12" customFormat="1">
      <c r="B327" s="230"/>
      <c r="C327" s="231"/>
      <c r="D327" s="227" t="s">
        <v>142</v>
      </c>
      <c r="E327" s="232" t="s">
        <v>1</v>
      </c>
      <c r="F327" s="233" t="s">
        <v>616</v>
      </c>
      <c r="G327" s="231"/>
      <c r="H327" s="234">
        <v>64.400000000000006</v>
      </c>
      <c r="I327" s="235"/>
      <c r="J327" s="231"/>
      <c r="K327" s="231"/>
      <c r="L327" s="236"/>
      <c r="M327" s="237"/>
      <c r="N327" s="238"/>
      <c r="O327" s="238"/>
      <c r="P327" s="238"/>
      <c r="Q327" s="238"/>
      <c r="R327" s="238"/>
      <c r="S327" s="238"/>
      <c r="T327" s="239"/>
      <c r="AT327" s="240" t="s">
        <v>142</v>
      </c>
      <c r="AU327" s="240" t="s">
        <v>76</v>
      </c>
      <c r="AV327" s="12" t="s">
        <v>76</v>
      </c>
      <c r="AW327" s="12" t="s">
        <v>30</v>
      </c>
      <c r="AX327" s="12" t="s">
        <v>68</v>
      </c>
      <c r="AY327" s="240" t="s">
        <v>131</v>
      </c>
    </row>
    <row r="328" s="13" customFormat="1">
      <c r="B328" s="241"/>
      <c r="C328" s="242"/>
      <c r="D328" s="227" t="s">
        <v>142</v>
      </c>
      <c r="E328" s="243" t="s">
        <v>1</v>
      </c>
      <c r="F328" s="244" t="s">
        <v>617</v>
      </c>
      <c r="G328" s="242"/>
      <c r="H328" s="245">
        <v>64.400000000000006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AT328" s="251" t="s">
        <v>142</v>
      </c>
      <c r="AU328" s="251" t="s">
        <v>76</v>
      </c>
      <c r="AV328" s="13" t="s">
        <v>145</v>
      </c>
      <c r="AW328" s="13" t="s">
        <v>30</v>
      </c>
      <c r="AX328" s="13" t="s">
        <v>68</v>
      </c>
      <c r="AY328" s="251" t="s">
        <v>131</v>
      </c>
    </row>
    <row r="329" s="14" customFormat="1">
      <c r="B329" s="252"/>
      <c r="C329" s="253"/>
      <c r="D329" s="227" t="s">
        <v>142</v>
      </c>
      <c r="E329" s="254" t="s">
        <v>1</v>
      </c>
      <c r="F329" s="255" t="s">
        <v>146</v>
      </c>
      <c r="G329" s="253"/>
      <c r="H329" s="256">
        <v>64.400000000000006</v>
      </c>
      <c r="I329" s="257"/>
      <c r="J329" s="253"/>
      <c r="K329" s="253"/>
      <c r="L329" s="258"/>
      <c r="M329" s="259"/>
      <c r="N329" s="260"/>
      <c r="O329" s="260"/>
      <c r="P329" s="260"/>
      <c r="Q329" s="260"/>
      <c r="R329" s="260"/>
      <c r="S329" s="260"/>
      <c r="T329" s="261"/>
      <c r="AT329" s="262" t="s">
        <v>142</v>
      </c>
      <c r="AU329" s="262" t="s">
        <v>76</v>
      </c>
      <c r="AV329" s="14" t="s">
        <v>138</v>
      </c>
      <c r="AW329" s="14" t="s">
        <v>30</v>
      </c>
      <c r="AX329" s="14" t="s">
        <v>31</v>
      </c>
      <c r="AY329" s="262" t="s">
        <v>131</v>
      </c>
    </row>
    <row r="330" s="11" customFormat="1" ht="22.8" customHeight="1">
      <c r="B330" s="200"/>
      <c r="C330" s="201"/>
      <c r="D330" s="202" t="s">
        <v>67</v>
      </c>
      <c r="E330" s="214" t="s">
        <v>187</v>
      </c>
      <c r="F330" s="214" t="s">
        <v>618</v>
      </c>
      <c r="G330" s="201"/>
      <c r="H330" s="201"/>
      <c r="I330" s="204"/>
      <c r="J330" s="215">
        <f>BK330</f>
        <v>0</v>
      </c>
      <c r="K330" s="201"/>
      <c r="L330" s="206"/>
      <c r="M330" s="207"/>
      <c r="N330" s="208"/>
      <c r="O330" s="208"/>
      <c r="P330" s="209">
        <f>SUM(P331:P354)</f>
        <v>0</v>
      </c>
      <c r="Q330" s="208"/>
      <c r="R330" s="209">
        <f>SUM(R331:R354)</f>
        <v>0.033334000000000003</v>
      </c>
      <c r="S330" s="208"/>
      <c r="T330" s="210">
        <f>SUM(T331:T354)</f>
        <v>0</v>
      </c>
      <c r="AR330" s="211" t="s">
        <v>31</v>
      </c>
      <c r="AT330" s="212" t="s">
        <v>67</v>
      </c>
      <c r="AU330" s="212" t="s">
        <v>31</v>
      </c>
      <c r="AY330" s="211" t="s">
        <v>131</v>
      </c>
      <c r="BK330" s="213">
        <f>SUM(BK331:BK354)</f>
        <v>0</v>
      </c>
    </row>
    <row r="331" s="1" customFormat="1" ht="16.5" customHeight="1">
      <c r="B331" s="37"/>
      <c r="C331" s="216" t="s">
        <v>198</v>
      </c>
      <c r="D331" s="216" t="s">
        <v>133</v>
      </c>
      <c r="E331" s="217" t="s">
        <v>619</v>
      </c>
      <c r="F331" s="218" t="s">
        <v>620</v>
      </c>
      <c r="G331" s="219" t="s">
        <v>386</v>
      </c>
      <c r="H331" s="220">
        <v>8.5</v>
      </c>
      <c r="I331" s="221"/>
      <c r="J331" s="220">
        <f>ROUND(I331*H331,1)</f>
        <v>0</v>
      </c>
      <c r="K331" s="218" t="s">
        <v>137</v>
      </c>
      <c r="L331" s="42"/>
      <c r="M331" s="222" t="s">
        <v>1</v>
      </c>
      <c r="N331" s="223" t="s">
        <v>39</v>
      </c>
      <c r="O331" s="78"/>
      <c r="P331" s="224">
        <f>O331*H331</f>
        <v>0</v>
      </c>
      <c r="Q331" s="224">
        <v>0.0020839999999999999</v>
      </c>
      <c r="R331" s="224">
        <f>Q331*H331</f>
        <v>0.017714000000000001</v>
      </c>
      <c r="S331" s="224">
        <v>0</v>
      </c>
      <c r="T331" s="225">
        <f>S331*H331</f>
        <v>0</v>
      </c>
      <c r="AR331" s="16" t="s">
        <v>138</v>
      </c>
      <c r="AT331" s="16" t="s">
        <v>133</v>
      </c>
      <c r="AU331" s="16" t="s">
        <v>76</v>
      </c>
      <c r="AY331" s="16" t="s">
        <v>131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6" t="s">
        <v>31</v>
      </c>
      <c r="BK331" s="226">
        <f>ROUND(I331*H331,1)</f>
        <v>0</v>
      </c>
      <c r="BL331" s="16" t="s">
        <v>138</v>
      </c>
      <c r="BM331" s="16" t="s">
        <v>621</v>
      </c>
    </row>
    <row r="332" s="1" customFormat="1">
      <c r="B332" s="37"/>
      <c r="C332" s="38"/>
      <c r="D332" s="227" t="s">
        <v>140</v>
      </c>
      <c r="E332" s="38"/>
      <c r="F332" s="228" t="s">
        <v>622</v>
      </c>
      <c r="G332" s="38"/>
      <c r="H332" s="38"/>
      <c r="I332" s="142"/>
      <c r="J332" s="38"/>
      <c r="K332" s="38"/>
      <c r="L332" s="42"/>
      <c r="M332" s="229"/>
      <c r="N332" s="78"/>
      <c r="O332" s="78"/>
      <c r="P332" s="78"/>
      <c r="Q332" s="78"/>
      <c r="R332" s="78"/>
      <c r="S332" s="78"/>
      <c r="T332" s="79"/>
      <c r="AT332" s="16" t="s">
        <v>140</v>
      </c>
      <c r="AU332" s="16" t="s">
        <v>76</v>
      </c>
    </row>
    <row r="333" s="12" customFormat="1">
      <c r="B333" s="230"/>
      <c r="C333" s="231"/>
      <c r="D333" s="227" t="s">
        <v>142</v>
      </c>
      <c r="E333" s="232" t="s">
        <v>1</v>
      </c>
      <c r="F333" s="233" t="s">
        <v>623</v>
      </c>
      <c r="G333" s="231"/>
      <c r="H333" s="234">
        <v>8.5</v>
      </c>
      <c r="I333" s="235"/>
      <c r="J333" s="231"/>
      <c r="K333" s="231"/>
      <c r="L333" s="236"/>
      <c r="M333" s="237"/>
      <c r="N333" s="238"/>
      <c r="O333" s="238"/>
      <c r="P333" s="238"/>
      <c r="Q333" s="238"/>
      <c r="R333" s="238"/>
      <c r="S333" s="238"/>
      <c r="T333" s="239"/>
      <c r="AT333" s="240" t="s">
        <v>142</v>
      </c>
      <c r="AU333" s="240" t="s">
        <v>76</v>
      </c>
      <c r="AV333" s="12" t="s">
        <v>76</v>
      </c>
      <c r="AW333" s="12" t="s">
        <v>30</v>
      </c>
      <c r="AX333" s="12" t="s">
        <v>68</v>
      </c>
      <c r="AY333" s="240" t="s">
        <v>131</v>
      </c>
    </row>
    <row r="334" s="13" customFormat="1">
      <c r="B334" s="241"/>
      <c r="C334" s="242"/>
      <c r="D334" s="227" t="s">
        <v>142</v>
      </c>
      <c r="E334" s="243" t="s">
        <v>1</v>
      </c>
      <c r="F334" s="244" t="s">
        <v>624</v>
      </c>
      <c r="G334" s="242"/>
      <c r="H334" s="245">
        <v>8.5</v>
      </c>
      <c r="I334" s="246"/>
      <c r="J334" s="242"/>
      <c r="K334" s="242"/>
      <c r="L334" s="247"/>
      <c r="M334" s="248"/>
      <c r="N334" s="249"/>
      <c r="O334" s="249"/>
      <c r="P334" s="249"/>
      <c r="Q334" s="249"/>
      <c r="R334" s="249"/>
      <c r="S334" s="249"/>
      <c r="T334" s="250"/>
      <c r="AT334" s="251" t="s">
        <v>142</v>
      </c>
      <c r="AU334" s="251" t="s">
        <v>76</v>
      </c>
      <c r="AV334" s="13" t="s">
        <v>145</v>
      </c>
      <c r="AW334" s="13" t="s">
        <v>4</v>
      </c>
      <c r="AX334" s="13" t="s">
        <v>68</v>
      </c>
      <c r="AY334" s="251" t="s">
        <v>131</v>
      </c>
    </row>
    <row r="335" s="14" customFormat="1">
      <c r="B335" s="252"/>
      <c r="C335" s="253"/>
      <c r="D335" s="227" t="s">
        <v>142</v>
      </c>
      <c r="E335" s="254" t="s">
        <v>1</v>
      </c>
      <c r="F335" s="255" t="s">
        <v>146</v>
      </c>
      <c r="G335" s="253"/>
      <c r="H335" s="256">
        <v>8.5</v>
      </c>
      <c r="I335" s="257"/>
      <c r="J335" s="253"/>
      <c r="K335" s="253"/>
      <c r="L335" s="258"/>
      <c r="M335" s="259"/>
      <c r="N335" s="260"/>
      <c r="O335" s="260"/>
      <c r="P335" s="260"/>
      <c r="Q335" s="260"/>
      <c r="R335" s="260"/>
      <c r="S335" s="260"/>
      <c r="T335" s="261"/>
      <c r="AT335" s="262" t="s">
        <v>142</v>
      </c>
      <c r="AU335" s="262" t="s">
        <v>76</v>
      </c>
      <c r="AV335" s="14" t="s">
        <v>138</v>
      </c>
      <c r="AW335" s="14" t="s">
        <v>30</v>
      </c>
      <c r="AX335" s="14" t="s">
        <v>31</v>
      </c>
      <c r="AY335" s="262" t="s">
        <v>131</v>
      </c>
    </row>
    <row r="336" s="1" customFormat="1" ht="16.5" customHeight="1">
      <c r="B336" s="37"/>
      <c r="C336" s="216" t="s">
        <v>625</v>
      </c>
      <c r="D336" s="216" t="s">
        <v>133</v>
      </c>
      <c r="E336" s="217" t="s">
        <v>626</v>
      </c>
      <c r="F336" s="218" t="s">
        <v>627</v>
      </c>
      <c r="G336" s="219" t="s">
        <v>386</v>
      </c>
      <c r="H336" s="220">
        <v>71</v>
      </c>
      <c r="I336" s="221"/>
      <c r="J336" s="220">
        <f>ROUND(I336*H336,1)</f>
        <v>0</v>
      </c>
      <c r="K336" s="218" t="s">
        <v>137</v>
      </c>
      <c r="L336" s="42"/>
      <c r="M336" s="222" t="s">
        <v>1</v>
      </c>
      <c r="N336" s="223" t="s">
        <v>39</v>
      </c>
      <c r="O336" s="78"/>
      <c r="P336" s="224">
        <f>O336*H336</f>
        <v>0</v>
      </c>
      <c r="Q336" s="224">
        <v>0.00022000000000000001</v>
      </c>
      <c r="R336" s="224">
        <f>Q336*H336</f>
        <v>0.01562</v>
      </c>
      <c r="S336" s="224">
        <v>0</v>
      </c>
      <c r="T336" s="225">
        <f>S336*H336</f>
        <v>0</v>
      </c>
      <c r="AR336" s="16" t="s">
        <v>138</v>
      </c>
      <c r="AT336" s="16" t="s">
        <v>133</v>
      </c>
      <c r="AU336" s="16" t="s">
        <v>76</v>
      </c>
      <c r="AY336" s="16" t="s">
        <v>131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6" t="s">
        <v>31</v>
      </c>
      <c r="BK336" s="226">
        <f>ROUND(I336*H336,1)</f>
        <v>0</v>
      </c>
      <c r="BL336" s="16" t="s">
        <v>138</v>
      </c>
      <c r="BM336" s="16" t="s">
        <v>628</v>
      </c>
    </row>
    <row r="337" s="1" customFormat="1">
      <c r="B337" s="37"/>
      <c r="C337" s="38"/>
      <c r="D337" s="227" t="s">
        <v>140</v>
      </c>
      <c r="E337" s="38"/>
      <c r="F337" s="228" t="s">
        <v>629</v>
      </c>
      <c r="G337" s="38"/>
      <c r="H337" s="38"/>
      <c r="I337" s="142"/>
      <c r="J337" s="38"/>
      <c r="K337" s="38"/>
      <c r="L337" s="42"/>
      <c r="M337" s="229"/>
      <c r="N337" s="78"/>
      <c r="O337" s="78"/>
      <c r="P337" s="78"/>
      <c r="Q337" s="78"/>
      <c r="R337" s="78"/>
      <c r="S337" s="78"/>
      <c r="T337" s="79"/>
      <c r="AT337" s="16" t="s">
        <v>140</v>
      </c>
      <c r="AU337" s="16" t="s">
        <v>76</v>
      </c>
    </row>
    <row r="338" s="12" customFormat="1">
      <c r="B338" s="230"/>
      <c r="C338" s="231"/>
      <c r="D338" s="227" t="s">
        <v>142</v>
      </c>
      <c r="E338" s="232" t="s">
        <v>1</v>
      </c>
      <c r="F338" s="233" t="s">
        <v>630</v>
      </c>
      <c r="G338" s="231"/>
      <c r="H338" s="234">
        <v>54</v>
      </c>
      <c r="I338" s="235"/>
      <c r="J338" s="231"/>
      <c r="K338" s="231"/>
      <c r="L338" s="236"/>
      <c r="M338" s="237"/>
      <c r="N338" s="238"/>
      <c r="O338" s="238"/>
      <c r="P338" s="238"/>
      <c r="Q338" s="238"/>
      <c r="R338" s="238"/>
      <c r="S338" s="238"/>
      <c r="T338" s="239"/>
      <c r="AT338" s="240" t="s">
        <v>142</v>
      </c>
      <c r="AU338" s="240" t="s">
        <v>76</v>
      </c>
      <c r="AV338" s="12" t="s">
        <v>76</v>
      </c>
      <c r="AW338" s="12" t="s">
        <v>30</v>
      </c>
      <c r="AX338" s="12" t="s">
        <v>68</v>
      </c>
      <c r="AY338" s="240" t="s">
        <v>131</v>
      </c>
    </row>
    <row r="339" s="13" customFormat="1">
      <c r="B339" s="241"/>
      <c r="C339" s="242"/>
      <c r="D339" s="227" t="s">
        <v>142</v>
      </c>
      <c r="E339" s="243" t="s">
        <v>1</v>
      </c>
      <c r="F339" s="244" t="s">
        <v>631</v>
      </c>
      <c r="G339" s="242"/>
      <c r="H339" s="245">
        <v>54</v>
      </c>
      <c r="I339" s="246"/>
      <c r="J339" s="242"/>
      <c r="K339" s="242"/>
      <c r="L339" s="247"/>
      <c r="M339" s="248"/>
      <c r="N339" s="249"/>
      <c r="O339" s="249"/>
      <c r="P339" s="249"/>
      <c r="Q339" s="249"/>
      <c r="R339" s="249"/>
      <c r="S339" s="249"/>
      <c r="T339" s="250"/>
      <c r="AT339" s="251" t="s">
        <v>142</v>
      </c>
      <c r="AU339" s="251" t="s">
        <v>76</v>
      </c>
      <c r="AV339" s="13" t="s">
        <v>145</v>
      </c>
      <c r="AW339" s="13" t="s">
        <v>30</v>
      </c>
      <c r="AX339" s="13" t="s">
        <v>68</v>
      </c>
      <c r="AY339" s="251" t="s">
        <v>131</v>
      </c>
    </row>
    <row r="340" s="12" customFormat="1">
      <c r="B340" s="230"/>
      <c r="C340" s="231"/>
      <c r="D340" s="227" t="s">
        <v>142</v>
      </c>
      <c r="E340" s="232" t="s">
        <v>1</v>
      </c>
      <c r="F340" s="233" t="s">
        <v>632</v>
      </c>
      <c r="G340" s="231"/>
      <c r="H340" s="234">
        <v>17</v>
      </c>
      <c r="I340" s="235"/>
      <c r="J340" s="231"/>
      <c r="K340" s="231"/>
      <c r="L340" s="236"/>
      <c r="M340" s="237"/>
      <c r="N340" s="238"/>
      <c r="O340" s="238"/>
      <c r="P340" s="238"/>
      <c r="Q340" s="238"/>
      <c r="R340" s="238"/>
      <c r="S340" s="238"/>
      <c r="T340" s="239"/>
      <c r="AT340" s="240" t="s">
        <v>142</v>
      </c>
      <c r="AU340" s="240" t="s">
        <v>76</v>
      </c>
      <c r="AV340" s="12" t="s">
        <v>76</v>
      </c>
      <c r="AW340" s="12" t="s">
        <v>30</v>
      </c>
      <c r="AX340" s="12" t="s">
        <v>68</v>
      </c>
      <c r="AY340" s="240" t="s">
        <v>131</v>
      </c>
    </row>
    <row r="341" s="13" customFormat="1">
      <c r="B341" s="241"/>
      <c r="C341" s="242"/>
      <c r="D341" s="227" t="s">
        <v>142</v>
      </c>
      <c r="E341" s="243" t="s">
        <v>1</v>
      </c>
      <c r="F341" s="244" t="s">
        <v>633</v>
      </c>
      <c r="G341" s="242"/>
      <c r="H341" s="245">
        <v>17</v>
      </c>
      <c r="I341" s="246"/>
      <c r="J341" s="242"/>
      <c r="K341" s="242"/>
      <c r="L341" s="247"/>
      <c r="M341" s="248"/>
      <c r="N341" s="249"/>
      <c r="O341" s="249"/>
      <c r="P341" s="249"/>
      <c r="Q341" s="249"/>
      <c r="R341" s="249"/>
      <c r="S341" s="249"/>
      <c r="T341" s="250"/>
      <c r="AT341" s="251" t="s">
        <v>142</v>
      </c>
      <c r="AU341" s="251" t="s">
        <v>76</v>
      </c>
      <c r="AV341" s="13" t="s">
        <v>145</v>
      </c>
      <c r="AW341" s="13" t="s">
        <v>30</v>
      </c>
      <c r="AX341" s="13" t="s">
        <v>68</v>
      </c>
      <c r="AY341" s="251" t="s">
        <v>131</v>
      </c>
    </row>
    <row r="342" s="14" customFormat="1">
      <c r="B342" s="252"/>
      <c r="C342" s="253"/>
      <c r="D342" s="227" t="s">
        <v>142</v>
      </c>
      <c r="E342" s="254" t="s">
        <v>1</v>
      </c>
      <c r="F342" s="255" t="s">
        <v>146</v>
      </c>
      <c r="G342" s="253"/>
      <c r="H342" s="256">
        <v>71</v>
      </c>
      <c r="I342" s="257"/>
      <c r="J342" s="253"/>
      <c r="K342" s="253"/>
      <c r="L342" s="258"/>
      <c r="M342" s="259"/>
      <c r="N342" s="260"/>
      <c r="O342" s="260"/>
      <c r="P342" s="260"/>
      <c r="Q342" s="260"/>
      <c r="R342" s="260"/>
      <c r="S342" s="260"/>
      <c r="T342" s="261"/>
      <c r="AT342" s="262" t="s">
        <v>142</v>
      </c>
      <c r="AU342" s="262" t="s">
        <v>76</v>
      </c>
      <c r="AV342" s="14" t="s">
        <v>138</v>
      </c>
      <c r="AW342" s="14" t="s">
        <v>30</v>
      </c>
      <c r="AX342" s="14" t="s">
        <v>31</v>
      </c>
      <c r="AY342" s="262" t="s">
        <v>131</v>
      </c>
    </row>
    <row r="343" s="1" customFormat="1" ht="16.5" customHeight="1">
      <c r="B343" s="37"/>
      <c r="C343" s="216" t="s">
        <v>634</v>
      </c>
      <c r="D343" s="216" t="s">
        <v>133</v>
      </c>
      <c r="E343" s="217" t="s">
        <v>635</v>
      </c>
      <c r="F343" s="218" t="s">
        <v>636</v>
      </c>
      <c r="G343" s="219" t="s">
        <v>149</v>
      </c>
      <c r="H343" s="220">
        <v>144</v>
      </c>
      <c r="I343" s="221"/>
      <c r="J343" s="220">
        <f>ROUND(I343*H343,1)</f>
        <v>0</v>
      </c>
      <c r="K343" s="218" t="s">
        <v>137</v>
      </c>
      <c r="L343" s="42"/>
      <c r="M343" s="222" t="s">
        <v>1</v>
      </c>
      <c r="N343" s="223" t="s">
        <v>39</v>
      </c>
      <c r="O343" s="78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AR343" s="16" t="s">
        <v>138</v>
      </c>
      <c r="AT343" s="16" t="s">
        <v>133</v>
      </c>
      <c r="AU343" s="16" t="s">
        <v>76</v>
      </c>
      <c r="AY343" s="16" t="s">
        <v>131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6" t="s">
        <v>31</v>
      </c>
      <c r="BK343" s="226">
        <f>ROUND(I343*H343,1)</f>
        <v>0</v>
      </c>
      <c r="BL343" s="16" t="s">
        <v>138</v>
      </c>
      <c r="BM343" s="16" t="s">
        <v>637</v>
      </c>
    </row>
    <row r="344" s="1" customFormat="1">
      <c r="B344" s="37"/>
      <c r="C344" s="38"/>
      <c r="D344" s="227" t="s">
        <v>140</v>
      </c>
      <c r="E344" s="38"/>
      <c r="F344" s="228" t="s">
        <v>638</v>
      </c>
      <c r="G344" s="38"/>
      <c r="H344" s="38"/>
      <c r="I344" s="142"/>
      <c r="J344" s="38"/>
      <c r="K344" s="38"/>
      <c r="L344" s="42"/>
      <c r="M344" s="229"/>
      <c r="N344" s="78"/>
      <c r="O344" s="78"/>
      <c r="P344" s="78"/>
      <c r="Q344" s="78"/>
      <c r="R344" s="78"/>
      <c r="S344" s="78"/>
      <c r="T344" s="79"/>
      <c r="AT344" s="16" t="s">
        <v>140</v>
      </c>
      <c r="AU344" s="16" t="s">
        <v>76</v>
      </c>
    </row>
    <row r="345" s="12" customFormat="1">
      <c r="B345" s="230"/>
      <c r="C345" s="231"/>
      <c r="D345" s="227" t="s">
        <v>142</v>
      </c>
      <c r="E345" s="232" t="s">
        <v>1</v>
      </c>
      <c r="F345" s="233" t="s">
        <v>639</v>
      </c>
      <c r="G345" s="231"/>
      <c r="H345" s="234">
        <v>144</v>
      </c>
      <c r="I345" s="235"/>
      <c r="J345" s="231"/>
      <c r="K345" s="231"/>
      <c r="L345" s="236"/>
      <c r="M345" s="237"/>
      <c r="N345" s="238"/>
      <c r="O345" s="238"/>
      <c r="P345" s="238"/>
      <c r="Q345" s="238"/>
      <c r="R345" s="238"/>
      <c r="S345" s="238"/>
      <c r="T345" s="239"/>
      <c r="AT345" s="240" t="s">
        <v>142</v>
      </c>
      <c r="AU345" s="240" t="s">
        <v>76</v>
      </c>
      <c r="AV345" s="12" t="s">
        <v>76</v>
      </c>
      <c r="AW345" s="12" t="s">
        <v>30</v>
      </c>
      <c r="AX345" s="12" t="s">
        <v>68</v>
      </c>
      <c r="AY345" s="240" t="s">
        <v>131</v>
      </c>
    </row>
    <row r="346" s="13" customFormat="1">
      <c r="B346" s="241"/>
      <c r="C346" s="242"/>
      <c r="D346" s="227" t="s">
        <v>142</v>
      </c>
      <c r="E346" s="243" t="s">
        <v>1</v>
      </c>
      <c r="F346" s="244" t="s">
        <v>640</v>
      </c>
      <c r="G346" s="242"/>
      <c r="H346" s="245">
        <v>144</v>
      </c>
      <c r="I346" s="246"/>
      <c r="J346" s="242"/>
      <c r="K346" s="242"/>
      <c r="L346" s="247"/>
      <c r="M346" s="248"/>
      <c r="N346" s="249"/>
      <c r="O346" s="249"/>
      <c r="P346" s="249"/>
      <c r="Q346" s="249"/>
      <c r="R346" s="249"/>
      <c r="S346" s="249"/>
      <c r="T346" s="250"/>
      <c r="AT346" s="251" t="s">
        <v>142</v>
      </c>
      <c r="AU346" s="251" t="s">
        <v>76</v>
      </c>
      <c r="AV346" s="13" t="s">
        <v>145</v>
      </c>
      <c r="AW346" s="13" t="s">
        <v>30</v>
      </c>
      <c r="AX346" s="13" t="s">
        <v>68</v>
      </c>
      <c r="AY346" s="251" t="s">
        <v>131</v>
      </c>
    </row>
    <row r="347" s="14" customFormat="1">
      <c r="B347" s="252"/>
      <c r="C347" s="253"/>
      <c r="D347" s="227" t="s">
        <v>142</v>
      </c>
      <c r="E347" s="254" t="s">
        <v>1</v>
      </c>
      <c r="F347" s="255" t="s">
        <v>146</v>
      </c>
      <c r="G347" s="253"/>
      <c r="H347" s="256">
        <v>144</v>
      </c>
      <c r="I347" s="257"/>
      <c r="J347" s="253"/>
      <c r="K347" s="253"/>
      <c r="L347" s="258"/>
      <c r="M347" s="259"/>
      <c r="N347" s="260"/>
      <c r="O347" s="260"/>
      <c r="P347" s="260"/>
      <c r="Q347" s="260"/>
      <c r="R347" s="260"/>
      <c r="S347" s="260"/>
      <c r="T347" s="261"/>
      <c r="AT347" s="262" t="s">
        <v>142</v>
      </c>
      <c r="AU347" s="262" t="s">
        <v>76</v>
      </c>
      <c r="AV347" s="14" t="s">
        <v>138</v>
      </c>
      <c r="AW347" s="14" t="s">
        <v>30</v>
      </c>
      <c r="AX347" s="14" t="s">
        <v>31</v>
      </c>
      <c r="AY347" s="262" t="s">
        <v>131</v>
      </c>
    </row>
    <row r="348" s="1" customFormat="1" ht="16.5" customHeight="1">
      <c r="B348" s="37"/>
      <c r="C348" s="216" t="s">
        <v>641</v>
      </c>
      <c r="D348" s="216" t="s">
        <v>133</v>
      </c>
      <c r="E348" s="217" t="s">
        <v>642</v>
      </c>
      <c r="F348" s="218" t="s">
        <v>643</v>
      </c>
      <c r="G348" s="219" t="s">
        <v>149</v>
      </c>
      <c r="H348" s="220">
        <v>4320</v>
      </c>
      <c r="I348" s="221"/>
      <c r="J348" s="220">
        <f>ROUND(I348*H348,1)</f>
        <v>0</v>
      </c>
      <c r="K348" s="218" t="s">
        <v>137</v>
      </c>
      <c r="L348" s="42"/>
      <c r="M348" s="222" t="s">
        <v>1</v>
      </c>
      <c r="N348" s="223" t="s">
        <v>39</v>
      </c>
      <c r="O348" s="78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AR348" s="16" t="s">
        <v>138</v>
      </c>
      <c r="AT348" s="16" t="s">
        <v>133</v>
      </c>
      <c r="AU348" s="16" t="s">
        <v>76</v>
      </c>
      <c r="AY348" s="16" t="s">
        <v>131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6" t="s">
        <v>31</v>
      </c>
      <c r="BK348" s="226">
        <f>ROUND(I348*H348,1)</f>
        <v>0</v>
      </c>
      <c r="BL348" s="16" t="s">
        <v>138</v>
      </c>
      <c r="BM348" s="16" t="s">
        <v>644</v>
      </c>
    </row>
    <row r="349" s="1" customFormat="1">
      <c r="B349" s="37"/>
      <c r="C349" s="38"/>
      <c r="D349" s="227" t="s">
        <v>140</v>
      </c>
      <c r="E349" s="38"/>
      <c r="F349" s="228" t="s">
        <v>645</v>
      </c>
      <c r="G349" s="38"/>
      <c r="H349" s="38"/>
      <c r="I349" s="142"/>
      <c r="J349" s="38"/>
      <c r="K349" s="38"/>
      <c r="L349" s="42"/>
      <c r="M349" s="229"/>
      <c r="N349" s="78"/>
      <c r="O349" s="78"/>
      <c r="P349" s="78"/>
      <c r="Q349" s="78"/>
      <c r="R349" s="78"/>
      <c r="S349" s="78"/>
      <c r="T349" s="79"/>
      <c r="AT349" s="16" t="s">
        <v>140</v>
      </c>
      <c r="AU349" s="16" t="s">
        <v>76</v>
      </c>
    </row>
    <row r="350" s="12" customFormat="1">
      <c r="B350" s="230"/>
      <c r="C350" s="231"/>
      <c r="D350" s="227" t="s">
        <v>142</v>
      </c>
      <c r="E350" s="232" t="s">
        <v>1</v>
      </c>
      <c r="F350" s="233" t="s">
        <v>646</v>
      </c>
      <c r="G350" s="231"/>
      <c r="H350" s="234">
        <v>144</v>
      </c>
      <c r="I350" s="235"/>
      <c r="J350" s="231"/>
      <c r="K350" s="231"/>
      <c r="L350" s="236"/>
      <c r="M350" s="237"/>
      <c r="N350" s="238"/>
      <c r="O350" s="238"/>
      <c r="P350" s="238"/>
      <c r="Q350" s="238"/>
      <c r="R350" s="238"/>
      <c r="S350" s="238"/>
      <c r="T350" s="239"/>
      <c r="AT350" s="240" t="s">
        <v>142</v>
      </c>
      <c r="AU350" s="240" t="s">
        <v>76</v>
      </c>
      <c r="AV350" s="12" t="s">
        <v>76</v>
      </c>
      <c r="AW350" s="12" t="s">
        <v>30</v>
      </c>
      <c r="AX350" s="12" t="s">
        <v>68</v>
      </c>
      <c r="AY350" s="240" t="s">
        <v>131</v>
      </c>
    </row>
    <row r="351" s="14" customFormat="1">
      <c r="B351" s="252"/>
      <c r="C351" s="253"/>
      <c r="D351" s="227" t="s">
        <v>142</v>
      </c>
      <c r="E351" s="254" t="s">
        <v>1</v>
      </c>
      <c r="F351" s="255" t="s">
        <v>146</v>
      </c>
      <c r="G351" s="253"/>
      <c r="H351" s="256">
        <v>144</v>
      </c>
      <c r="I351" s="257"/>
      <c r="J351" s="253"/>
      <c r="K351" s="253"/>
      <c r="L351" s="258"/>
      <c r="M351" s="259"/>
      <c r="N351" s="260"/>
      <c r="O351" s="260"/>
      <c r="P351" s="260"/>
      <c r="Q351" s="260"/>
      <c r="R351" s="260"/>
      <c r="S351" s="260"/>
      <c r="T351" s="261"/>
      <c r="AT351" s="262" t="s">
        <v>142</v>
      </c>
      <c r="AU351" s="262" t="s">
        <v>76</v>
      </c>
      <c r="AV351" s="14" t="s">
        <v>138</v>
      </c>
      <c r="AW351" s="14" t="s">
        <v>30</v>
      </c>
      <c r="AX351" s="14" t="s">
        <v>31</v>
      </c>
      <c r="AY351" s="262" t="s">
        <v>131</v>
      </c>
    </row>
    <row r="352" s="12" customFormat="1">
      <c r="B352" s="230"/>
      <c r="C352" s="231"/>
      <c r="D352" s="227" t="s">
        <v>142</v>
      </c>
      <c r="E352" s="231"/>
      <c r="F352" s="233" t="s">
        <v>647</v>
      </c>
      <c r="G352" s="231"/>
      <c r="H352" s="234">
        <v>4320</v>
      </c>
      <c r="I352" s="235"/>
      <c r="J352" s="231"/>
      <c r="K352" s="231"/>
      <c r="L352" s="236"/>
      <c r="M352" s="237"/>
      <c r="N352" s="238"/>
      <c r="O352" s="238"/>
      <c r="P352" s="238"/>
      <c r="Q352" s="238"/>
      <c r="R352" s="238"/>
      <c r="S352" s="238"/>
      <c r="T352" s="239"/>
      <c r="AT352" s="240" t="s">
        <v>142</v>
      </c>
      <c r="AU352" s="240" t="s">
        <v>76</v>
      </c>
      <c r="AV352" s="12" t="s">
        <v>76</v>
      </c>
      <c r="AW352" s="12" t="s">
        <v>4</v>
      </c>
      <c r="AX352" s="12" t="s">
        <v>31</v>
      </c>
      <c r="AY352" s="240" t="s">
        <v>131</v>
      </c>
    </row>
    <row r="353" s="1" customFormat="1" ht="16.5" customHeight="1">
      <c r="B353" s="37"/>
      <c r="C353" s="216" t="s">
        <v>648</v>
      </c>
      <c r="D353" s="216" t="s">
        <v>133</v>
      </c>
      <c r="E353" s="217" t="s">
        <v>649</v>
      </c>
      <c r="F353" s="218" t="s">
        <v>650</v>
      </c>
      <c r="G353" s="219" t="s">
        <v>149</v>
      </c>
      <c r="H353" s="220">
        <v>144</v>
      </c>
      <c r="I353" s="221"/>
      <c r="J353" s="220">
        <f>ROUND(I353*H353,1)</f>
        <v>0</v>
      </c>
      <c r="K353" s="218" t="s">
        <v>137</v>
      </c>
      <c r="L353" s="42"/>
      <c r="M353" s="222" t="s">
        <v>1</v>
      </c>
      <c r="N353" s="223" t="s">
        <v>39</v>
      </c>
      <c r="O353" s="78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AR353" s="16" t="s">
        <v>138</v>
      </c>
      <c r="AT353" s="16" t="s">
        <v>133</v>
      </c>
      <c r="AU353" s="16" t="s">
        <v>76</v>
      </c>
      <c r="AY353" s="16" t="s">
        <v>131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6" t="s">
        <v>31</v>
      </c>
      <c r="BK353" s="226">
        <f>ROUND(I353*H353,1)</f>
        <v>0</v>
      </c>
      <c r="BL353" s="16" t="s">
        <v>138</v>
      </c>
      <c r="BM353" s="16" t="s">
        <v>651</v>
      </c>
    </row>
    <row r="354" s="1" customFormat="1">
      <c r="B354" s="37"/>
      <c r="C354" s="38"/>
      <c r="D354" s="227" t="s">
        <v>140</v>
      </c>
      <c r="E354" s="38"/>
      <c r="F354" s="228" t="s">
        <v>652</v>
      </c>
      <c r="G354" s="38"/>
      <c r="H354" s="38"/>
      <c r="I354" s="142"/>
      <c r="J354" s="38"/>
      <c r="K354" s="38"/>
      <c r="L354" s="42"/>
      <c r="M354" s="229"/>
      <c r="N354" s="78"/>
      <c r="O354" s="78"/>
      <c r="P354" s="78"/>
      <c r="Q354" s="78"/>
      <c r="R354" s="78"/>
      <c r="S354" s="78"/>
      <c r="T354" s="79"/>
      <c r="AT354" s="16" t="s">
        <v>140</v>
      </c>
      <c r="AU354" s="16" t="s">
        <v>76</v>
      </c>
    </row>
    <row r="355" s="11" customFormat="1" ht="22.8" customHeight="1">
      <c r="B355" s="200"/>
      <c r="C355" s="201"/>
      <c r="D355" s="202" t="s">
        <v>67</v>
      </c>
      <c r="E355" s="214" t="s">
        <v>372</v>
      </c>
      <c r="F355" s="214" t="s">
        <v>373</v>
      </c>
      <c r="G355" s="201"/>
      <c r="H355" s="201"/>
      <c r="I355" s="204"/>
      <c r="J355" s="215">
        <f>BK355</f>
        <v>0</v>
      </c>
      <c r="K355" s="201"/>
      <c r="L355" s="206"/>
      <c r="M355" s="207"/>
      <c r="N355" s="208"/>
      <c r="O355" s="208"/>
      <c r="P355" s="209">
        <f>SUM(P356:P357)</f>
        <v>0</v>
      </c>
      <c r="Q355" s="208"/>
      <c r="R355" s="209">
        <f>SUM(R356:R357)</f>
        <v>0</v>
      </c>
      <c r="S355" s="208"/>
      <c r="T355" s="210">
        <f>SUM(T356:T357)</f>
        <v>0</v>
      </c>
      <c r="AR355" s="211" t="s">
        <v>31</v>
      </c>
      <c r="AT355" s="212" t="s">
        <v>67</v>
      </c>
      <c r="AU355" s="212" t="s">
        <v>31</v>
      </c>
      <c r="AY355" s="211" t="s">
        <v>131</v>
      </c>
      <c r="BK355" s="213">
        <f>SUM(BK356:BK357)</f>
        <v>0</v>
      </c>
    </row>
    <row r="356" s="1" customFormat="1" ht="16.5" customHeight="1">
      <c r="B356" s="37"/>
      <c r="C356" s="216" t="s">
        <v>653</v>
      </c>
      <c r="D356" s="216" t="s">
        <v>133</v>
      </c>
      <c r="E356" s="217" t="s">
        <v>375</v>
      </c>
      <c r="F356" s="218" t="s">
        <v>376</v>
      </c>
      <c r="G356" s="219" t="s">
        <v>377</v>
      </c>
      <c r="H356" s="220">
        <v>7266.6999999999998</v>
      </c>
      <c r="I356" s="221"/>
      <c r="J356" s="220">
        <f>ROUND(I356*H356,1)</f>
        <v>0</v>
      </c>
      <c r="K356" s="218" t="s">
        <v>137</v>
      </c>
      <c r="L356" s="42"/>
      <c r="M356" s="222" t="s">
        <v>1</v>
      </c>
      <c r="N356" s="223" t="s">
        <v>39</v>
      </c>
      <c r="O356" s="78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AR356" s="16" t="s">
        <v>138</v>
      </c>
      <c r="AT356" s="16" t="s">
        <v>133</v>
      </c>
      <c r="AU356" s="16" t="s">
        <v>76</v>
      </c>
      <c r="AY356" s="16" t="s">
        <v>131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6" t="s">
        <v>31</v>
      </c>
      <c r="BK356" s="226">
        <f>ROUND(I356*H356,1)</f>
        <v>0</v>
      </c>
      <c r="BL356" s="16" t="s">
        <v>138</v>
      </c>
      <c r="BM356" s="16" t="s">
        <v>654</v>
      </c>
    </row>
    <row r="357" s="1" customFormat="1">
      <c r="B357" s="37"/>
      <c r="C357" s="38"/>
      <c r="D357" s="227" t="s">
        <v>140</v>
      </c>
      <c r="E357" s="38"/>
      <c r="F357" s="228" t="s">
        <v>379</v>
      </c>
      <c r="G357" s="38"/>
      <c r="H357" s="38"/>
      <c r="I357" s="142"/>
      <c r="J357" s="38"/>
      <c r="K357" s="38"/>
      <c r="L357" s="42"/>
      <c r="M357" s="272"/>
      <c r="N357" s="273"/>
      <c r="O357" s="273"/>
      <c r="P357" s="273"/>
      <c r="Q357" s="273"/>
      <c r="R357" s="273"/>
      <c r="S357" s="273"/>
      <c r="T357" s="274"/>
      <c r="AT357" s="16" t="s">
        <v>140</v>
      </c>
      <c r="AU357" s="16" t="s">
        <v>76</v>
      </c>
    </row>
    <row r="358" s="1" customFormat="1" ht="6.96" customHeight="1">
      <c r="B358" s="56"/>
      <c r="C358" s="57"/>
      <c r="D358" s="57"/>
      <c r="E358" s="57"/>
      <c r="F358" s="57"/>
      <c r="G358" s="57"/>
      <c r="H358" s="57"/>
      <c r="I358" s="166"/>
      <c r="J358" s="57"/>
      <c r="K358" s="57"/>
      <c r="L358" s="42"/>
    </row>
  </sheetData>
  <sheetProtection sheet="1" autoFilter="0" formatColumns="0" formatRows="0" objects="1" scenarios="1" spinCount="100000" saltValue="+hf5NOvkTTdkIh9TG/VqMuaguhx6ksLGdGQzjeI1CWGoaEo/mwfR6uQgbVbn86aRoTt2nVad+ldUgLChH87S2A==" hashValue="NjvvHbEQXq9ggZrZpkDEJNgblcYkQGmpeWUWaoDZosidIwfxjwgirCGmxrpEZLi9/lzMChm/dj7y2lXbKtsbxA==" algorithmName="SHA-512" password="CC35"/>
  <autoFilter ref="C92:K35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5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87</v>
      </c>
    </row>
    <row r="3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76</v>
      </c>
    </row>
    <row r="4" ht="24.96" customHeight="1">
      <c r="B4" s="19"/>
      <c r="D4" s="139" t="s">
        <v>100</v>
      </c>
      <c r="L4" s="19"/>
      <c r="M4" s="23" t="s">
        <v>11</v>
      </c>
      <c r="AT4" s="16" t="s">
        <v>4</v>
      </c>
    </row>
    <row r="5" ht="6.96" customHeight="1">
      <c r="B5" s="19"/>
      <c r="L5" s="19"/>
    </row>
    <row r="6" ht="12" customHeight="1">
      <c r="B6" s="19"/>
      <c r="D6" s="140" t="s">
        <v>16</v>
      </c>
      <c r="L6" s="19"/>
    </row>
    <row r="7" ht="16.5" customHeight="1">
      <c r="B7" s="19"/>
      <c r="E7" s="141" t="str">
        <f>'Rekapitulace stavby'!K6</f>
        <v>VD Letovice-odstranění sedimentů</v>
      </c>
      <c r="F7" s="140"/>
      <c r="G7" s="140"/>
      <c r="H7" s="140"/>
      <c r="L7" s="19"/>
    </row>
    <row r="8" s="1" customFormat="1" ht="12" customHeight="1">
      <c r="B8" s="42"/>
      <c r="D8" s="140" t="s">
        <v>101</v>
      </c>
      <c r="I8" s="142"/>
      <c r="L8" s="42"/>
    </row>
    <row r="9" s="1" customFormat="1" ht="36.96" customHeight="1">
      <c r="B9" s="42"/>
      <c r="E9" s="143" t="s">
        <v>655</v>
      </c>
      <c r="F9" s="1"/>
      <c r="G9" s="1"/>
      <c r="H9" s="1"/>
      <c r="I9" s="142"/>
      <c r="L9" s="42"/>
    </row>
    <row r="10" s="1" customFormat="1">
      <c r="B10" s="42"/>
      <c r="I10" s="142"/>
      <c r="L10" s="42"/>
    </row>
    <row r="11" s="1" customFormat="1" ht="12" customHeight="1">
      <c r="B11" s="42"/>
      <c r="D11" s="140" t="s">
        <v>18</v>
      </c>
      <c r="F11" s="16" t="s">
        <v>1</v>
      </c>
      <c r="I11" s="144" t="s">
        <v>19</v>
      </c>
      <c r="J11" s="16" t="s">
        <v>1</v>
      </c>
      <c r="L11" s="42"/>
    </row>
    <row r="12" s="1" customFormat="1" ht="12" customHeight="1">
      <c r="B12" s="42"/>
      <c r="D12" s="140" t="s">
        <v>20</v>
      </c>
      <c r="F12" s="16" t="s">
        <v>21</v>
      </c>
      <c r="I12" s="144" t="s">
        <v>22</v>
      </c>
      <c r="J12" s="145" t="str">
        <f>'Rekapitulace stavby'!AN8</f>
        <v>5. 2. 2019</v>
      </c>
      <c r="L12" s="42"/>
    </row>
    <row r="13" s="1" customFormat="1" ht="10.8" customHeight="1">
      <c r="B13" s="42"/>
      <c r="I13" s="142"/>
      <c r="L13" s="42"/>
    </row>
    <row r="14" s="1" customFormat="1" ht="12" customHeight="1">
      <c r="B14" s="42"/>
      <c r="D14" s="140" t="s">
        <v>24</v>
      </c>
      <c r="I14" s="144" t="s">
        <v>25</v>
      </c>
      <c r="J14" s="16" t="str">
        <f>IF('Rekapitulace stavby'!AN10="","",'Rekapitulace stavby'!AN10)</f>
        <v/>
      </c>
      <c r="L14" s="42"/>
    </row>
    <row r="15" s="1" customFormat="1" ht="18" customHeight="1">
      <c r="B15" s="42"/>
      <c r="E15" s="16" t="str">
        <f>IF('Rekapitulace stavby'!E11="","",'Rekapitulace stavby'!E11)</f>
        <v xml:space="preserve"> </v>
      </c>
      <c r="I15" s="144" t="s">
        <v>26</v>
      </c>
      <c r="J15" s="16" t="str">
        <f>IF('Rekapitulace stavby'!AN11="","",'Rekapitulace stavby'!AN11)</f>
        <v/>
      </c>
      <c r="L15" s="42"/>
    </row>
    <row r="16" s="1" customFormat="1" ht="6.96" customHeight="1">
      <c r="B16" s="42"/>
      <c r="I16" s="142"/>
      <c r="L16" s="42"/>
    </row>
    <row r="17" s="1" customFormat="1" ht="12" customHeight="1">
      <c r="B17" s="42"/>
      <c r="D17" s="140" t="s">
        <v>27</v>
      </c>
      <c r="I17" s="144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44" t="s">
        <v>26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42"/>
      <c r="L19" s="42"/>
    </row>
    <row r="20" s="1" customFormat="1" ht="12" customHeight="1">
      <c r="B20" s="42"/>
      <c r="D20" s="140" t="s">
        <v>29</v>
      </c>
      <c r="I20" s="144" t="s">
        <v>25</v>
      </c>
      <c r="J20" s="16" t="str">
        <f>IF('Rekapitulace stavby'!AN16="","",'Rekapitulace stavby'!AN16)</f>
        <v/>
      </c>
      <c r="L20" s="42"/>
    </row>
    <row r="21" s="1" customFormat="1" ht="18" customHeight="1">
      <c r="B21" s="42"/>
      <c r="E21" s="16" t="str">
        <f>IF('Rekapitulace stavby'!E17="","",'Rekapitulace stavby'!E17)</f>
        <v xml:space="preserve"> </v>
      </c>
      <c r="I21" s="144" t="s">
        <v>26</v>
      </c>
      <c r="J21" s="16" t="str">
        <f>IF('Rekapitulace stavby'!AN17="","",'Rekapitulace stavby'!AN17)</f>
        <v/>
      </c>
      <c r="L21" s="42"/>
    </row>
    <row r="22" s="1" customFormat="1" ht="6.96" customHeight="1">
      <c r="B22" s="42"/>
      <c r="I22" s="142"/>
      <c r="L22" s="42"/>
    </row>
    <row r="23" s="1" customFormat="1" ht="12" customHeight="1">
      <c r="B23" s="42"/>
      <c r="D23" s="140" t="s">
        <v>32</v>
      </c>
      <c r="I23" s="144" t="s">
        <v>25</v>
      </c>
      <c r="J23" s="16" t="str">
        <f>IF('Rekapitulace stavby'!AN19="","",'Rekapitulace stavby'!AN19)</f>
        <v/>
      </c>
      <c r="L23" s="42"/>
    </row>
    <row r="24" s="1" customFormat="1" ht="18" customHeight="1">
      <c r="B24" s="42"/>
      <c r="E24" s="16" t="str">
        <f>IF('Rekapitulace stavby'!E20="","",'Rekapitulace stavby'!E20)</f>
        <v xml:space="preserve"> </v>
      </c>
      <c r="I24" s="144" t="s">
        <v>26</v>
      </c>
      <c r="J24" s="16" t="str">
        <f>IF('Rekapitulace stavby'!AN20="","",'Rekapitulace stavby'!AN20)</f>
        <v/>
      </c>
      <c r="L24" s="42"/>
    </row>
    <row r="25" s="1" customFormat="1" ht="6.96" customHeight="1">
      <c r="B25" s="42"/>
      <c r="I25" s="142"/>
      <c r="L25" s="42"/>
    </row>
    <row r="26" s="1" customFormat="1" ht="12" customHeight="1">
      <c r="B26" s="42"/>
      <c r="D26" s="140" t="s">
        <v>33</v>
      </c>
      <c r="I26" s="142"/>
      <c r="L26" s="42"/>
    </row>
    <row r="27" s="7" customFormat="1" ht="16.5" customHeight="1">
      <c r="B27" s="146"/>
      <c r="E27" s="147" t="s">
        <v>1</v>
      </c>
      <c r="F27" s="147"/>
      <c r="G27" s="147"/>
      <c r="H27" s="147"/>
      <c r="I27" s="148"/>
      <c r="L27" s="146"/>
    </row>
    <row r="28" s="1" customFormat="1" ht="6.96" customHeight="1">
      <c r="B28" s="42"/>
      <c r="I28" s="142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49"/>
      <c r="J29" s="70"/>
      <c r="K29" s="70"/>
      <c r="L29" s="42"/>
    </row>
    <row r="30" s="1" customFormat="1" ht="25.44" customHeight="1">
      <c r="B30" s="42"/>
      <c r="D30" s="150" t="s">
        <v>34</v>
      </c>
      <c r="I30" s="142"/>
      <c r="J30" s="151">
        <f>ROUND(J84, 0)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49"/>
      <c r="J31" s="70"/>
      <c r="K31" s="70"/>
      <c r="L31" s="42"/>
    </row>
    <row r="32" s="1" customFormat="1" ht="14.4" customHeight="1">
      <c r="B32" s="42"/>
      <c r="F32" s="152" t="s">
        <v>36</v>
      </c>
      <c r="I32" s="153" t="s">
        <v>35</v>
      </c>
      <c r="J32" s="152" t="s">
        <v>37</v>
      </c>
      <c r="L32" s="42"/>
    </row>
    <row r="33" s="1" customFormat="1" ht="14.4" customHeight="1">
      <c r="B33" s="42"/>
      <c r="D33" s="140" t="s">
        <v>38</v>
      </c>
      <c r="E33" s="140" t="s">
        <v>39</v>
      </c>
      <c r="F33" s="154">
        <f>ROUND((SUM(BE84:BE158)),  0)</f>
        <v>0</v>
      </c>
      <c r="I33" s="155">
        <v>0.20999999999999999</v>
      </c>
      <c r="J33" s="154">
        <f>ROUND(((SUM(BE84:BE158))*I33),  0)</f>
        <v>0</v>
      </c>
      <c r="L33" s="42"/>
    </row>
    <row r="34" s="1" customFormat="1" ht="14.4" customHeight="1">
      <c r="B34" s="42"/>
      <c r="E34" s="140" t="s">
        <v>40</v>
      </c>
      <c r="F34" s="154">
        <f>ROUND((SUM(BF84:BF158)),  0)</f>
        <v>0</v>
      </c>
      <c r="I34" s="155">
        <v>0.14999999999999999</v>
      </c>
      <c r="J34" s="154">
        <f>ROUND(((SUM(BF84:BF158))*I34),  0)</f>
        <v>0</v>
      </c>
      <c r="L34" s="42"/>
    </row>
    <row r="35" hidden="1" s="1" customFormat="1" ht="14.4" customHeight="1">
      <c r="B35" s="42"/>
      <c r="E35" s="140" t="s">
        <v>41</v>
      </c>
      <c r="F35" s="154">
        <f>ROUND((SUM(BG84:BG158)),  0)</f>
        <v>0</v>
      </c>
      <c r="I35" s="155">
        <v>0.20999999999999999</v>
      </c>
      <c r="J35" s="154">
        <f>0</f>
        <v>0</v>
      </c>
      <c r="L35" s="42"/>
    </row>
    <row r="36" hidden="1" s="1" customFormat="1" ht="14.4" customHeight="1">
      <c r="B36" s="42"/>
      <c r="E36" s="140" t="s">
        <v>42</v>
      </c>
      <c r="F36" s="154">
        <f>ROUND((SUM(BH84:BH158)),  0)</f>
        <v>0</v>
      </c>
      <c r="I36" s="155">
        <v>0.14999999999999999</v>
      </c>
      <c r="J36" s="154">
        <f>0</f>
        <v>0</v>
      </c>
      <c r="L36" s="42"/>
    </row>
    <row r="37" hidden="1" s="1" customFormat="1" ht="14.4" customHeight="1">
      <c r="B37" s="42"/>
      <c r="E37" s="140" t="s">
        <v>43</v>
      </c>
      <c r="F37" s="154">
        <f>ROUND((SUM(BI84:BI158)),  0)</f>
        <v>0</v>
      </c>
      <c r="I37" s="155">
        <v>0</v>
      </c>
      <c r="J37" s="154">
        <f>0</f>
        <v>0</v>
      </c>
      <c r="L37" s="42"/>
    </row>
    <row r="38" s="1" customFormat="1" ht="6.96" customHeight="1">
      <c r="B38" s="42"/>
      <c r="I38" s="142"/>
      <c r="L38" s="42"/>
    </row>
    <row r="39" s="1" customFormat="1" ht="25.44" customHeight="1">
      <c r="B39" s="42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61"/>
      <c r="J39" s="162">
        <f>SUM(J30:J37)</f>
        <v>0</v>
      </c>
      <c r="K39" s="163"/>
      <c r="L39" s="42"/>
    </row>
    <row r="40" s="1" customFormat="1" ht="14.4" customHeight="1"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42"/>
    </row>
    <row r="44" s="1" customFormat="1" ht="6.96" customHeight="1"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42"/>
    </row>
    <row r="45" s="1" customFormat="1" ht="24.96" customHeight="1">
      <c r="B45" s="37"/>
      <c r="C45" s="22" t="s">
        <v>105</v>
      </c>
      <c r="D45" s="38"/>
      <c r="E45" s="38"/>
      <c r="F45" s="38"/>
      <c r="G45" s="38"/>
      <c r="H45" s="38"/>
      <c r="I45" s="142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42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42"/>
      <c r="J47" s="38"/>
      <c r="K47" s="38"/>
      <c r="L47" s="42"/>
    </row>
    <row r="48" s="1" customFormat="1" ht="16.5" customHeight="1">
      <c r="B48" s="37"/>
      <c r="C48" s="38"/>
      <c r="D48" s="38"/>
      <c r="E48" s="170" t="str">
        <f>E7</f>
        <v>VD Letovice-odstranění sedimentů</v>
      </c>
      <c r="F48" s="31"/>
      <c r="G48" s="31"/>
      <c r="H48" s="31"/>
      <c r="I48" s="142"/>
      <c r="J48" s="38"/>
      <c r="K48" s="38"/>
      <c r="L48" s="42"/>
    </row>
    <row r="49" s="1" customFormat="1" ht="12" customHeight="1">
      <c r="B49" s="37"/>
      <c r="C49" s="31" t="s">
        <v>101</v>
      </c>
      <c r="D49" s="38"/>
      <c r="E49" s="38"/>
      <c r="F49" s="38"/>
      <c r="G49" s="38"/>
      <c r="H49" s="38"/>
      <c r="I49" s="142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SO 02 - SO 02 - Lazinovská zátoka</v>
      </c>
      <c r="F50" s="38"/>
      <c r="G50" s="38"/>
      <c r="H50" s="38"/>
      <c r="I50" s="142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42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 xml:space="preserve"> </v>
      </c>
      <c r="G52" s="38"/>
      <c r="H52" s="38"/>
      <c r="I52" s="144" t="s">
        <v>22</v>
      </c>
      <c r="J52" s="66" t="str">
        <f>IF(J12="","",J12)</f>
        <v>5. 2. 2019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42"/>
      <c r="J53" s="38"/>
      <c r="K53" s="38"/>
      <c r="L53" s="42"/>
    </row>
    <row r="54" s="1" customFormat="1" ht="13.65" customHeight="1">
      <c r="B54" s="37"/>
      <c r="C54" s="31" t="s">
        <v>24</v>
      </c>
      <c r="D54" s="38"/>
      <c r="E54" s="38"/>
      <c r="F54" s="26" t="str">
        <f>E15</f>
        <v xml:space="preserve"> </v>
      </c>
      <c r="G54" s="38"/>
      <c r="H54" s="38"/>
      <c r="I54" s="144" t="s">
        <v>29</v>
      </c>
      <c r="J54" s="35" t="str">
        <f>E21</f>
        <v xml:space="preserve"> </v>
      </c>
      <c r="K54" s="38"/>
      <c r="L54" s="42"/>
    </row>
    <row r="55" s="1" customFormat="1" ht="13.65" customHeight="1">
      <c r="B55" s="37"/>
      <c r="C55" s="31" t="s">
        <v>27</v>
      </c>
      <c r="D55" s="38"/>
      <c r="E55" s="38"/>
      <c r="F55" s="26" t="str">
        <f>IF(E18="","",E18)</f>
        <v>Vyplň údaj</v>
      </c>
      <c r="G55" s="38"/>
      <c r="H55" s="38"/>
      <c r="I55" s="144" t="s">
        <v>32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42"/>
      <c r="J56" s="38"/>
      <c r="K56" s="38"/>
      <c r="L56" s="42"/>
    </row>
    <row r="57" s="1" customFormat="1" ht="29.28" customHeight="1">
      <c r="B57" s="37"/>
      <c r="C57" s="171" t="s">
        <v>106</v>
      </c>
      <c r="D57" s="172"/>
      <c r="E57" s="172"/>
      <c r="F57" s="172"/>
      <c r="G57" s="172"/>
      <c r="H57" s="172"/>
      <c r="I57" s="173"/>
      <c r="J57" s="174" t="s">
        <v>107</v>
      </c>
      <c r="K57" s="172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42"/>
      <c r="J58" s="38"/>
      <c r="K58" s="38"/>
      <c r="L58" s="42"/>
    </row>
    <row r="59" s="1" customFormat="1" ht="22.8" customHeight="1">
      <c r="B59" s="37"/>
      <c r="C59" s="175" t="s">
        <v>108</v>
      </c>
      <c r="D59" s="38"/>
      <c r="E59" s="38"/>
      <c r="F59" s="38"/>
      <c r="G59" s="38"/>
      <c r="H59" s="38"/>
      <c r="I59" s="142"/>
      <c r="J59" s="97">
        <f>J84</f>
        <v>0</v>
      </c>
      <c r="K59" s="38"/>
      <c r="L59" s="42"/>
      <c r="AU59" s="16" t="s">
        <v>109</v>
      </c>
    </row>
    <row r="60" s="8" customFormat="1" ht="24.96" customHeight="1">
      <c r="B60" s="176"/>
      <c r="C60" s="177"/>
      <c r="D60" s="178" t="s">
        <v>110</v>
      </c>
      <c r="E60" s="179"/>
      <c r="F60" s="179"/>
      <c r="G60" s="179"/>
      <c r="H60" s="179"/>
      <c r="I60" s="180"/>
      <c r="J60" s="181">
        <f>J85</f>
        <v>0</v>
      </c>
      <c r="K60" s="177"/>
      <c r="L60" s="182"/>
    </row>
    <row r="61" s="9" customFormat="1" ht="19.92" customHeight="1">
      <c r="B61" s="183"/>
      <c r="C61" s="121"/>
      <c r="D61" s="184" t="s">
        <v>111</v>
      </c>
      <c r="E61" s="185"/>
      <c r="F61" s="185"/>
      <c r="G61" s="185"/>
      <c r="H61" s="185"/>
      <c r="I61" s="186"/>
      <c r="J61" s="187">
        <f>J86</f>
        <v>0</v>
      </c>
      <c r="K61" s="121"/>
      <c r="L61" s="188"/>
    </row>
    <row r="62" s="9" customFormat="1" ht="19.92" customHeight="1">
      <c r="B62" s="183"/>
      <c r="C62" s="121"/>
      <c r="D62" s="184" t="s">
        <v>113</v>
      </c>
      <c r="E62" s="185"/>
      <c r="F62" s="185"/>
      <c r="G62" s="185"/>
      <c r="H62" s="185"/>
      <c r="I62" s="186"/>
      <c r="J62" s="187">
        <f>J117</f>
        <v>0</v>
      </c>
      <c r="K62" s="121"/>
      <c r="L62" s="188"/>
    </row>
    <row r="63" s="9" customFormat="1" ht="14.88" customHeight="1">
      <c r="B63" s="183"/>
      <c r="C63" s="121"/>
      <c r="D63" s="184" t="s">
        <v>656</v>
      </c>
      <c r="E63" s="185"/>
      <c r="F63" s="185"/>
      <c r="G63" s="185"/>
      <c r="H63" s="185"/>
      <c r="I63" s="186"/>
      <c r="J63" s="187">
        <f>J134</f>
        <v>0</v>
      </c>
      <c r="K63" s="121"/>
      <c r="L63" s="188"/>
    </row>
    <row r="64" s="9" customFormat="1" ht="19.92" customHeight="1">
      <c r="B64" s="183"/>
      <c r="C64" s="121"/>
      <c r="D64" s="184" t="s">
        <v>115</v>
      </c>
      <c r="E64" s="185"/>
      <c r="F64" s="185"/>
      <c r="G64" s="185"/>
      <c r="H64" s="185"/>
      <c r="I64" s="186"/>
      <c r="J64" s="187">
        <f>J156</f>
        <v>0</v>
      </c>
      <c r="K64" s="121"/>
      <c r="L64" s="188"/>
    </row>
    <row r="65" s="1" customFormat="1" ht="21.84" customHeight="1">
      <c r="B65" s="37"/>
      <c r="C65" s="38"/>
      <c r="D65" s="38"/>
      <c r="E65" s="38"/>
      <c r="F65" s="38"/>
      <c r="G65" s="38"/>
      <c r="H65" s="38"/>
      <c r="I65" s="142"/>
      <c r="J65" s="38"/>
      <c r="K65" s="38"/>
      <c r="L65" s="42"/>
    </row>
    <row r="66" s="1" customFormat="1" ht="6.96" customHeight="1">
      <c r="B66" s="56"/>
      <c r="C66" s="57"/>
      <c r="D66" s="57"/>
      <c r="E66" s="57"/>
      <c r="F66" s="57"/>
      <c r="G66" s="57"/>
      <c r="H66" s="57"/>
      <c r="I66" s="166"/>
      <c r="J66" s="57"/>
      <c r="K66" s="57"/>
      <c r="L66" s="42"/>
    </row>
    <row r="70" s="1" customFormat="1" ht="6.96" customHeight="1">
      <c r="B70" s="58"/>
      <c r="C70" s="59"/>
      <c r="D70" s="59"/>
      <c r="E70" s="59"/>
      <c r="F70" s="59"/>
      <c r="G70" s="59"/>
      <c r="H70" s="59"/>
      <c r="I70" s="169"/>
      <c r="J70" s="59"/>
      <c r="K70" s="59"/>
      <c r="L70" s="42"/>
    </row>
    <row r="71" s="1" customFormat="1" ht="24.96" customHeight="1">
      <c r="B71" s="37"/>
      <c r="C71" s="22" t="s">
        <v>116</v>
      </c>
      <c r="D71" s="38"/>
      <c r="E71" s="38"/>
      <c r="F71" s="38"/>
      <c r="G71" s="38"/>
      <c r="H71" s="38"/>
      <c r="I71" s="142"/>
      <c r="J71" s="38"/>
      <c r="K71" s="38"/>
      <c r="L71" s="42"/>
    </row>
    <row r="72" s="1" customFormat="1" ht="6.96" customHeight="1">
      <c r="B72" s="37"/>
      <c r="C72" s="38"/>
      <c r="D72" s="38"/>
      <c r="E72" s="38"/>
      <c r="F72" s="38"/>
      <c r="G72" s="38"/>
      <c r="H72" s="38"/>
      <c r="I72" s="142"/>
      <c r="J72" s="38"/>
      <c r="K72" s="38"/>
      <c r="L72" s="42"/>
    </row>
    <row r="73" s="1" customFormat="1" ht="12" customHeight="1">
      <c r="B73" s="37"/>
      <c r="C73" s="31" t="s">
        <v>16</v>
      </c>
      <c r="D73" s="38"/>
      <c r="E73" s="38"/>
      <c r="F73" s="38"/>
      <c r="G73" s="38"/>
      <c r="H73" s="38"/>
      <c r="I73" s="142"/>
      <c r="J73" s="38"/>
      <c r="K73" s="38"/>
      <c r="L73" s="42"/>
    </row>
    <row r="74" s="1" customFormat="1" ht="16.5" customHeight="1">
      <c r="B74" s="37"/>
      <c r="C74" s="38"/>
      <c r="D74" s="38"/>
      <c r="E74" s="170" t="str">
        <f>E7</f>
        <v>VD Letovice-odstranění sedimentů</v>
      </c>
      <c r="F74" s="31"/>
      <c r="G74" s="31"/>
      <c r="H74" s="31"/>
      <c r="I74" s="142"/>
      <c r="J74" s="38"/>
      <c r="K74" s="38"/>
      <c r="L74" s="42"/>
    </row>
    <row r="75" s="1" customFormat="1" ht="12" customHeight="1">
      <c r="B75" s="37"/>
      <c r="C75" s="31" t="s">
        <v>101</v>
      </c>
      <c r="D75" s="38"/>
      <c r="E75" s="38"/>
      <c r="F75" s="38"/>
      <c r="G75" s="38"/>
      <c r="H75" s="38"/>
      <c r="I75" s="142"/>
      <c r="J75" s="38"/>
      <c r="K75" s="38"/>
      <c r="L75" s="42"/>
    </row>
    <row r="76" s="1" customFormat="1" ht="16.5" customHeight="1">
      <c r="B76" s="37"/>
      <c r="C76" s="38"/>
      <c r="D76" s="38"/>
      <c r="E76" s="63" t="str">
        <f>E9</f>
        <v>SO 02 - SO 02 - Lazinovská zátoka</v>
      </c>
      <c r="F76" s="38"/>
      <c r="G76" s="38"/>
      <c r="H76" s="38"/>
      <c r="I76" s="142"/>
      <c r="J76" s="38"/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42"/>
      <c r="J77" s="38"/>
      <c r="K77" s="38"/>
      <c r="L77" s="42"/>
    </row>
    <row r="78" s="1" customFormat="1" ht="12" customHeight="1">
      <c r="B78" s="37"/>
      <c r="C78" s="31" t="s">
        <v>20</v>
      </c>
      <c r="D78" s="38"/>
      <c r="E78" s="38"/>
      <c r="F78" s="26" t="str">
        <f>F12</f>
        <v xml:space="preserve"> </v>
      </c>
      <c r="G78" s="38"/>
      <c r="H78" s="38"/>
      <c r="I78" s="144" t="s">
        <v>22</v>
      </c>
      <c r="J78" s="66" t="str">
        <f>IF(J12="","",J12)</f>
        <v>5. 2. 2019</v>
      </c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42"/>
      <c r="J79" s="38"/>
      <c r="K79" s="38"/>
      <c r="L79" s="42"/>
    </row>
    <row r="80" s="1" customFormat="1" ht="13.65" customHeight="1">
      <c r="B80" s="37"/>
      <c r="C80" s="31" t="s">
        <v>24</v>
      </c>
      <c r="D80" s="38"/>
      <c r="E80" s="38"/>
      <c r="F80" s="26" t="str">
        <f>E15</f>
        <v xml:space="preserve"> </v>
      </c>
      <c r="G80" s="38"/>
      <c r="H80" s="38"/>
      <c r="I80" s="144" t="s">
        <v>29</v>
      </c>
      <c r="J80" s="35" t="str">
        <f>E21</f>
        <v xml:space="preserve"> </v>
      </c>
      <c r="K80" s="38"/>
      <c r="L80" s="42"/>
    </row>
    <row r="81" s="1" customFormat="1" ht="13.65" customHeight="1">
      <c r="B81" s="37"/>
      <c r="C81" s="31" t="s">
        <v>27</v>
      </c>
      <c r="D81" s="38"/>
      <c r="E81" s="38"/>
      <c r="F81" s="26" t="str">
        <f>IF(E18="","",E18)</f>
        <v>Vyplň údaj</v>
      </c>
      <c r="G81" s="38"/>
      <c r="H81" s="38"/>
      <c r="I81" s="144" t="s">
        <v>32</v>
      </c>
      <c r="J81" s="35" t="str">
        <f>E24</f>
        <v xml:space="preserve"> </v>
      </c>
      <c r="K81" s="38"/>
      <c r="L81" s="42"/>
    </row>
    <row r="82" s="1" customFormat="1" ht="10.32" customHeight="1">
      <c r="B82" s="37"/>
      <c r="C82" s="38"/>
      <c r="D82" s="38"/>
      <c r="E82" s="38"/>
      <c r="F82" s="38"/>
      <c r="G82" s="38"/>
      <c r="H82" s="38"/>
      <c r="I82" s="142"/>
      <c r="J82" s="38"/>
      <c r="K82" s="38"/>
      <c r="L82" s="42"/>
    </row>
    <row r="83" s="10" customFormat="1" ht="29.28" customHeight="1">
      <c r="B83" s="189"/>
      <c r="C83" s="190" t="s">
        <v>117</v>
      </c>
      <c r="D83" s="191" t="s">
        <v>53</v>
      </c>
      <c r="E83" s="191" t="s">
        <v>49</v>
      </c>
      <c r="F83" s="191" t="s">
        <v>50</v>
      </c>
      <c r="G83" s="191" t="s">
        <v>118</v>
      </c>
      <c r="H83" s="191" t="s">
        <v>119</v>
      </c>
      <c r="I83" s="192" t="s">
        <v>120</v>
      </c>
      <c r="J83" s="193" t="s">
        <v>107</v>
      </c>
      <c r="K83" s="194" t="s">
        <v>121</v>
      </c>
      <c r="L83" s="195"/>
      <c r="M83" s="87" t="s">
        <v>1</v>
      </c>
      <c r="N83" s="88" t="s">
        <v>38</v>
      </c>
      <c r="O83" s="88" t="s">
        <v>122</v>
      </c>
      <c r="P83" s="88" t="s">
        <v>123</v>
      </c>
      <c r="Q83" s="88" t="s">
        <v>124</v>
      </c>
      <c r="R83" s="88" t="s">
        <v>125</v>
      </c>
      <c r="S83" s="88" t="s">
        <v>126</v>
      </c>
      <c r="T83" s="89" t="s">
        <v>127</v>
      </c>
    </row>
    <row r="84" s="1" customFormat="1" ht="22.8" customHeight="1">
      <c r="B84" s="37"/>
      <c r="C84" s="94" t="s">
        <v>128</v>
      </c>
      <c r="D84" s="38"/>
      <c r="E84" s="38"/>
      <c r="F84" s="38"/>
      <c r="G84" s="38"/>
      <c r="H84" s="38"/>
      <c r="I84" s="142"/>
      <c r="J84" s="196">
        <f>BK84</f>
        <v>0</v>
      </c>
      <c r="K84" s="38"/>
      <c r="L84" s="42"/>
      <c r="M84" s="90"/>
      <c r="N84" s="91"/>
      <c r="O84" s="91"/>
      <c r="P84" s="197">
        <f>P85</f>
        <v>0</v>
      </c>
      <c r="Q84" s="91"/>
      <c r="R84" s="197">
        <f>R85</f>
        <v>503.052706</v>
      </c>
      <c r="S84" s="91"/>
      <c r="T84" s="198">
        <f>T85</f>
        <v>0</v>
      </c>
      <c r="AT84" s="16" t="s">
        <v>67</v>
      </c>
      <c r="AU84" s="16" t="s">
        <v>109</v>
      </c>
      <c r="BK84" s="199">
        <f>BK85</f>
        <v>0</v>
      </c>
    </row>
    <row r="85" s="11" customFormat="1" ht="25.92" customHeight="1">
      <c r="B85" s="200"/>
      <c r="C85" s="201"/>
      <c r="D85" s="202" t="s">
        <v>67</v>
      </c>
      <c r="E85" s="203" t="s">
        <v>129</v>
      </c>
      <c r="F85" s="203" t="s">
        <v>130</v>
      </c>
      <c r="G85" s="201"/>
      <c r="H85" s="201"/>
      <c r="I85" s="204"/>
      <c r="J85" s="205">
        <f>BK85</f>
        <v>0</v>
      </c>
      <c r="K85" s="201"/>
      <c r="L85" s="206"/>
      <c r="M85" s="207"/>
      <c r="N85" s="208"/>
      <c r="O85" s="208"/>
      <c r="P85" s="209">
        <f>P86+P117+P156</f>
        <v>0</v>
      </c>
      <c r="Q85" s="208"/>
      <c r="R85" s="209">
        <f>R86+R117+R156</f>
        <v>503.052706</v>
      </c>
      <c r="S85" s="208"/>
      <c r="T85" s="210">
        <f>T86+T117+T156</f>
        <v>0</v>
      </c>
      <c r="AR85" s="211" t="s">
        <v>31</v>
      </c>
      <c r="AT85" s="212" t="s">
        <v>67</v>
      </c>
      <c r="AU85" s="212" t="s">
        <v>68</v>
      </c>
      <c r="AY85" s="211" t="s">
        <v>131</v>
      </c>
      <c r="BK85" s="213">
        <f>BK86+BK117+BK156</f>
        <v>0</v>
      </c>
    </row>
    <row r="86" s="11" customFormat="1" ht="22.8" customHeight="1">
      <c r="B86" s="200"/>
      <c r="C86" s="201"/>
      <c r="D86" s="202" t="s">
        <v>67</v>
      </c>
      <c r="E86" s="214" t="s">
        <v>31</v>
      </c>
      <c r="F86" s="214" t="s">
        <v>132</v>
      </c>
      <c r="G86" s="201"/>
      <c r="H86" s="201"/>
      <c r="I86" s="204"/>
      <c r="J86" s="215">
        <f>BK86</f>
        <v>0</v>
      </c>
      <c r="K86" s="201"/>
      <c r="L86" s="206"/>
      <c r="M86" s="207"/>
      <c r="N86" s="208"/>
      <c r="O86" s="208"/>
      <c r="P86" s="209">
        <f>SUM(P87:P116)</f>
        <v>0</v>
      </c>
      <c r="Q86" s="208"/>
      <c r="R86" s="209">
        <f>SUM(R87:R116)</f>
        <v>21.532706000000001</v>
      </c>
      <c r="S86" s="208"/>
      <c r="T86" s="210">
        <f>SUM(T87:T116)</f>
        <v>0</v>
      </c>
      <c r="AR86" s="211" t="s">
        <v>31</v>
      </c>
      <c r="AT86" s="212" t="s">
        <v>67</v>
      </c>
      <c r="AU86" s="212" t="s">
        <v>31</v>
      </c>
      <c r="AY86" s="211" t="s">
        <v>131</v>
      </c>
      <c r="BK86" s="213">
        <f>SUM(BK87:BK116)</f>
        <v>0</v>
      </c>
    </row>
    <row r="87" s="1" customFormat="1" ht="16.5" customHeight="1">
      <c r="B87" s="37"/>
      <c r="C87" s="216" t="s">
        <v>31</v>
      </c>
      <c r="D87" s="216" t="s">
        <v>133</v>
      </c>
      <c r="E87" s="217" t="s">
        <v>657</v>
      </c>
      <c r="F87" s="218" t="s">
        <v>658</v>
      </c>
      <c r="G87" s="219" t="s">
        <v>240</v>
      </c>
      <c r="H87" s="220">
        <v>130</v>
      </c>
      <c r="I87" s="221"/>
      <c r="J87" s="220">
        <f>ROUND(I87*H87,1)</f>
        <v>0</v>
      </c>
      <c r="K87" s="218" t="s">
        <v>137</v>
      </c>
      <c r="L87" s="42"/>
      <c r="M87" s="222" t="s">
        <v>1</v>
      </c>
      <c r="N87" s="223" t="s">
        <v>39</v>
      </c>
      <c r="O87" s="78"/>
      <c r="P87" s="224">
        <f>O87*H87</f>
        <v>0</v>
      </c>
      <c r="Q87" s="224">
        <v>0</v>
      </c>
      <c r="R87" s="224">
        <f>Q87*H87</f>
        <v>0</v>
      </c>
      <c r="S87" s="224">
        <v>0</v>
      </c>
      <c r="T87" s="225">
        <f>S87*H87</f>
        <v>0</v>
      </c>
      <c r="AR87" s="16" t="s">
        <v>138</v>
      </c>
      <c r="AT87" s="16" t="s">
        <v>133</v>
      </c>
      <c r="AU87" s="16" t="s">
        <v>76</v>
      </c>
      <c r="AY87" s="16" t="s">
        <v>131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6" t="s">
        <v>31</v>
      </c>
      <c r="BK87" s="226">
        <f>ROUND(I87*H87,1)</f>
        <v>0</v>
      </c>
      <c r="BL87" s="16" t="s">
        <v>138</v>
      </c>
      <c r="BM87" s="16" t="s">
        <v>659</v>
      </c>
    </row>
    <row r="88" s="1" customFormat="1">
      <c r="B88" s="37"/>
      <c r="C88" s="38"/>
      <c r="D88" s="227" t="s">
        <v>140</v>
      </c>
      <c r="E88" s="38"/>
      <c r="F88" s="228" t="s">
        <v>660</v>
      </c>
      <c r="G88" s="38"/>
      <c r="H88" s="38"/>
      <c r="I88" s="142"/>
      <c r="J88" s="38"/>
      <c r="K88" s="38"/>
      <c r="L88" s="42"/>
      <c r="M88" s="229"/>
      <c r="N88" s="78"/>
      <c r="O88" s="78"/>
      <c r="P88" s="78"/>
      <c r="Q88" s="78"/>
      <c r="R88" s="78"/>
      <c r="S88" s="78"/>
      <c r="T88" s="79"/>
      <c r="AT88" s="16" t="s">
        <v>140</v>
      </c>
      <c r="AU88" s="16" t="s">
        <v>76</v>
      </c>
    </row>
    <row r="89" s="12" customFormat="1">
      <c r="B89" s="230"/>
      <c r="C89" s="231"/>
      <c r="D89" s="227" t="s">
        <v>142</v>
      </c>
      <c r="E89" s="232" t="s">
        <v>1</v>
      </c>
      <c r="F89" s="233" t="s">
        <v>193</v>
      </c>
      <c r="G89" s="231"/>
      <c r="H89" s="234">
        <v>10</v>
      </c>
      <c r="I89" s="235"/>
      <c r="J89" s="231"/>
      <c r="K89" s="231"/>
      <c r="L89" s="236"/>
      <c r="M89" s="237"/>
      <c r="N89" s="238"/>
      <c r="O89" s="238"/>
      <c r="P89" s="238"/>
      <c r="Q89" s="238"/>
      <c r="R89" s="238"/>
      <c r="S89" s="238"/>
      <c r="T89" s="239"/>
      <c r="AT89" s="240" t="s">
        <v>142</v>
      </c>
      <c r="AU89" s="240" t="s">
        <v>76</v>
      </c>
      <c r="AV89" s="12" t="s">
        <v>76</v>
      </c>
      <c r="AW89" s="12" t="s">
        <v>30</v>
      </c>
      <c r="AX89" s="12" t="s">
        <v>68</v>
      </c>
      <c r="AY89" s="240" t="s">
        <v>131</v>
      </c>
    </row>
    <row r="90" s="13" customFormat="1">
      <c r="B90" s="241"/>
      <c r="C90" s="242"/>
      <c r="D90" s="227" t="s">
        <v>142</v>
      </c>
      <c r="E90" s="243" t="s">
        <v>1</v>
      </c>
      <c r="F90" s="244" t="s">
        <v>661</v>
      </c>
      <c r="G90" s="242"/>
      <c r="H90" s="245">
        <v>10</v>
      </c>
      <c r="I90" s="246"/>
      <c r="J90" s="242"/>
      <c r="K90" s="242"/>
      <c r="L90" s="247"/>
      <c r="M90" s="248"/>
      <c r="N90" s="249"/>
      <c r="O90" s="249"/>
      <c r="P90" s="249"/>
      <c r="Q90" s="249"/>
      <c r="R90" s="249"/>
      <c r="S90" s="249"/>
      <c r="T90" s="250"/>
      <c r="AT90" s="251" t="s">
        <v>142</v>
      </c>
      <c r="AU90" s="251" t="s">
        <v>76</v>
      </c>
      <c r="AV90" s="13" t="s">
        <v>145</v>
      </c>
      <c r="AW90" s="13" t="s">
        <v>30</v>
      </c>
      <c r="AX90" s="13" t="s">
        <v>68</v>
      </c>
      <c r="AY90" s="251" t="s">
        <v>131</v>
      </c>
    </row>
    <row r="91" s="12" customFormat="1">
      <c r="B91" s="230"/>
      <c r="C91" s="231"/>
      <c r="D91" s="227" t="s">
        <v>142</v>
      </c>
      <c r="E91" s="232" t="s">
        <v>1</v>
      </c>
      <c r="F91" s="233" t="s">
        <v>662</v>
      </c>
      <c r="G91" s="231"/>
      <c r="H91" s="234">
        <v>120</v>
      </c>
      <c r="I91" s="235"/>
      <c r="J91" s="231"/>
      <c r="K91" s="231"/>
      <c r="L91" s="236"/>
      <c r="M91" s="237"/>
      <c r="N91" s="238"/>
      <c r="O91" s="238"/>
      <c r="P91" s="238"/>
      <c r="Q91" s="238"/>
      <c r="R91" s="238"/>
      <c r="S91" s="238"/>
      <c r="T91" s="239"/>
      <c r="AT91" s="240" t="s">
        <v>142</v>
      </c>
      <c r="AU91" s="240" t="s">
        <v>76</v>
      </c>
      <c r="AV91" s="12" t="s">
        <v>76</v>
      </c>
      <c r="AW91" s="12" t="s">
        <v>30</v>
      </c>
      <c r="AX91" s="12" t="s">
        <v>68</v>
      </c>
      <c r="AY91" s="240" t="s">
        <v>131</v>
      </c>
    </row>
    <row r="92" s="13" customFormat="1">
      <c r="B92" s="241"/>
      <c r="C92" s="242"/>
      <c r="D92" s="227" t="s">
        <v>142</v>
      </c>
      <c r="E92" s="243" t="s">
        <v>1</v>
      </c>
      <c r="F92" s="244" t="s">
        <v>663</v>
      </c>
      <c r="G92" s="242"/>
      <c r="H92" s="245">
        <v>120</v>
      </c>
      <c r="I92" s="246"/>
      <c r="J92" s="242"/>
      <c r="K92" s="242"/>
      <c r="L92" s="247"/>
      <c r="M92" s="248"/>
      <c r="N92" s="249"/>
      <c r="O92" s="249"/>
      <c r="P92" s="249"/>
      <c r="Q92" s="249"/>
      <c r="R92" s="249"/>
      <c r="S92" s="249"/>
      <c r="T92" s="250"/>
      <c r="AT92" s="251" t="s">
        <v>142</v>
      </c>
      <c r="AU92" s="251" t="s">
        <v>76</v>
      </c>
      <c r="AV92" s="13" t="s">
        <v>145</v>
      </c>
      <c r="AW92" s="13" t="s">
        <v>30</v>
      </c>
      <c r="AX92" s="13" t="s">
        <v>68</v>
      </c>
      <c r="AY92" s="251" t="s">
        <v>131</v>
      </c>
    </row>
    <row r="93" s="14" customFormat="1">
      <c r="B93" s="252"/>
      <c r="C93" s="253"/>
      <c r="D93" s="227" t="s">
        <v>142</v>
      </c>
      <c r="E93" s="254" t="s">
        <v>1</v>
      </c>
      <c r="F93" s="255" t="s">
        <v>146</v>
      </c>
      <c r="G93" s="253"/>
      <c r="H93" s="256">
        <v>130</v>
      </c>
      <c r="I93" s="257"/>
      <c r="J93" s="253"/>
      <c r="K93" s="253"/>
      <c r="L93" s="258"/>
      <c r="M93" s="259"/>
      <c r="N93" s="260"/>
      <c r="O93" s="260"/>
      <c r="P93" s="260"/>
      <c r="Q93" s="260"/>
      <c r="R93" s="260"/>
      <c r="S93" s="260"/>
      <c r="T93" s="261"/>
      <c r="AT93" s="262" t="s">
        <v>142</v>
      </c>
      <c r="AU93" s="262" t="s">
        <v>76</v>
      </c>
      <c r="AV93" s="14" t="s">
        <v>138</v>
      </c>
      <c r="AW93" s="14" t="s">
        <v>30</v>
      </c>
      <c r="AX93" s="14" t="s">
        <v>31</v>
      </c>
      <c r="AY93" s="262" t="s">
        <v>131</v>
      </c>
    </row>
    <row r="94" s="1" customFormat="1" ht="16.5" customHeight="1">
      <c r="B94" s="37"/>
      <c r="C94" s="216" t="s">
        <v>76</v>
      </c>
      <c r="D94" s="216" t="s">
        <v>133</v>
      </c>
      <c r="E94" s="217" t="s">
        <v>664</v>
      </c>
      <c r="F94" s="218" t="s">
        <v>665</v>
      </c>
      <c r="G94" s="219" t="s">
        <v>240</v>
      </c>
      <c r="H94" s="220">
        <v>2600</v>
      </c>
      <c r="I94" s="221"/>
      <c r="J94" s="220">
        <f>ROUND(I94*H94,1)</f>
        <v>0</v>
      </c>
      <c r="K94" s="218" t="s">
        <v>137</v>
      </c>
      <c r="L94" s="42"/>
      <c r="M94" s="222" t="s">
        <v>1</v>
      </c>
      <c r="N94" s="223" t="s">
        <v>39</v>
      </c>
      <c r="O94" s="78"/>
      <c r="P94" s="224">
        <f>O94*H94</f>
        <v>0</v>
      </c>
      <c r="Q94" s="224">
        <v>0.0082818100000000006</v>
      </c>
      <c r="R94" s="224">
        <f>Q94*H94</f>
        <v>21.532706000000001</v>
      </c>
      <c r="S94" s="224">
        <v>0</v>
      </c>
      <c r="T94" s="225">
        <f>S94*H94</f>
        <v>0</v>
      </c>
      <c r="AR94" s="16" t="s">
        <v>138</v>
      </c>
      <c r="AT94" s="16" t="s">
        <v>133</v>
      </c>
      <c r="AU94" s="16" t="s">
        <v>76</v>
      </c>
      <c r="AY94" s="16" t="s">
        <v>131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6" t="s">
        <v>31</v>
      </c>
      <c r="BK94" s="226">
        <f>ROUND(I94*H94,1)</f>
        <v>0</v>
      </c>
      <c r="BL94" s="16" t="s">
        <v>138</v>
      </c>
      <c r="BM94" s="16" t="s">
        <v>666</v>
      </c>
    </row>
    <row r="95" s="1" customFormat="1">
      <c r="B95" s="37"/>
      <c r="C95" s="38"/>
      <c r="D95" s="227" t="s">
        <v>140</v>
      </c>
      <c r="E95" s="38"/>
      <c r="F95" s="228" t="s">
        <v>667</v>
      </c>
      <c r="G95" s="38"/>
      <c r="H95" s="38"/>
      <c r="I95" s="142"/>
      <c r="J95" s="38"/>
      <c r="K95" s="38"/>
      <c r="L95" s="42"/>
      <c r="M95" s="229"/>
      <c r="N95" s="78"/>
      <c r="O95" s="78"/>
      <c r="P95" s="78"/>
      <c r="Q95" s="78"/>
      <c r="R95" s="78"/>
      <c r="S95" s="78"/>
      <c r="T95" s="79"/>
      <c r="AT95" s="16" t="s">
        <v>140</v>
      </c>
      <c r="AU95" s="16" t="s">
        <v>76</v>
      </c>
    </row>
    <row r="96" s="12" customFormat="1">
      <c r="B96" s="230"/>
      <c r="C96" s="231"/>
      <c r="D96" s="227" t="s">
        <v>142</v>
      </c>
      <c r="E96" s="232" t="s">
        <v>1</v>
      </c>
      <c r="F96" s="233" t="s">
        <v>668</v>
      </c>
      <c r="G96" s="231"/>
      <c r="H96" s="234">
        <v>2600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AT96" s="240" t="s">
        <v>142</v>
      </c>
      <c r="AU96" s="240" t="s">
        <v>76</v>
      </c>
      <c r="AV96" s="12" t="s">
        <v>76</v>
      </c>
      <c r="AW96" s="12" t="s">
        <v>30</v>
      </c>
      <c r="AX96" s="12" t="s">
        <v>68</v>
      </c>
      <c r="AY96" s="240" t="s">
        <v>131</v>
      </c>
    </row>
    <row r="97" s="13" customFormat="1">
      <c r="B97" s="241"/>
      <c r="C97" s="242"/>
      <c r="D97" s="227" t="s">
        <v>142</v>
      </c>
      <c r="E97" s="243" t="s">
        <v>1</v>
      </c>
      <c r="F97" s="244" t="s">
        <v>669</v>
      </c>
      <c r="G97" s="242"/>
      <c r="H97" s="245">
        <v>2600</v>
      </c>
      <c r="I97" s="246"/>
      <c r="J97" s="242"/>
      <c r="K97" s="242"/>
      <c r="L97" s="247"/>
      <c r="M97" s="248"/>
      <c r="N97" s="249"/>
      <c r="O97" s="249"/>
      <c r="P97" s="249"/>
      <c r="Q97" s="249"/>
      <c r="R97" s="249"/>
      <c r="S97" s="249"/>
      <c r="T97" s="250"/>
      <c r="AT97" s="251" t="s">
        <v>142</v>
      </c>
      <c r="AU97" s="251" t="s">
        <v>76</v>
      </c>
      <c r="AV97" s="13" t="s">
        <v>145</v>
      </c>
      <c r="AW97" s="13" t="s">
        <v>30</v>
      </c>
      <c r="AX97" s="13" t="s">
        <v>68</v>
      </c>
      <c r="AY97" s="251" t="s">
        <v>131</v>
      </c>
    </row>
    <row r="98" s="14" customFormat="1">
      <c r="B98" s="252"/>
      <c r="C98" s="253"/>
      <c r="D98" s="227" t="s">
        <v>142</v>
      </c>
      <c r="E98" s="254" t="s">
        <v>1</v>
      </c>
      <c r="F98" s="255" t="s">
        <v>146</v>
      </c>
      <c r="G98" s="253"/>
      <c r="H98" s="256">
        <v>2600</v>
      </c>
      <c r="I98" s="257"/>
      <c r="J98" s="253"/>
      <c r="K98" s="253"/>
      <c r="L98" s="258"/>
      <c r="M98" s="259"/>
      <c r="N98" s="260"/>
      <c r="O98" s="260"/>
      <c r="P98" s="260"/>
      <c r="Q98" s="260"/>
      <c r="R98" s="260"/>
      <c r="S98" s="260"/>
      <c r="T98" s="261"/>
      <c r="AT98" s="262" t="s">
        <v>142</v>
      </c>
      <c r="AU98" s="262" t="s">
        <v>76</v>
      </c>
      <c r="AV98" s="14" t="s">
        <v>138</v>
      </c>
      <c r="AW98" s="14" t="s">
        <v>30</v>
      </c>
      <c r="AX98" s="14" t="s">
        <v>31</v>
      </c>
      <c r="AY98" s="262" t="s">
        <v>131</v>
      </c>
    </row>
    <row r="99" s="1" customFormat="1" ht="16.5" customHeight="1">
      <c r="B99" s="37"/>
      <c r="C99" s="216" t="s">
        <v>145</v>
      </c>
      <c r="D99" s="216" t="s">
        <v>133</v>
      </c>
      <c r="E99" s="217" t="s">
        <v>251</v>
      </c>
      <c r="F99" s="218" t="s">
        <v>252</v>
      </c>
      <c r="G99" s="219" t="s">
        <v>240</v>
      </c>
      <c r="H99" s="220">
        <v>2600</v>
      </c>
      <c r="I99" s="221"/>
      <c r="J99" s="220">
        <f>ROUND(I99*H99,1)</f>
        <v>0</v>
      </c>
      <c r="K99" s="218" t="s">
        <v>137</v>
      </c>
      <c r="L99" s="42"/>
      <c r="M99" s="222" t="s">
        <v>1</v>
      </c>
      <c r="N99" s="223" t="s">
        <v>39</v>
      </c>
      <c r="O99" s="78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AR99" s="16" t="s">
        <v>138</v>
      </c>
      <c r="AT99" s="16" t="s">
        <v>133</v>
      </c>
      <c r="AU99" s="16" t="s">
        <v>76</v>
      </c>
      <c r="AY99" s="16" t="s">
        <v>131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6" t="s">
        <v>31</v>
      </c>
      <c r="BK99" s="226">
        <f>ROUND(I99*H99,1)</f>
        <v>0</v>
      </c>
      <c r="BL99" s="16" t="s">
        <v>138</v>
      </c>
      <c r="BM99" s="16" t="s">
        <v>670</v>
      </c>
    </row>
    <row r="100" s="1" customFormat="1">
      <c r="B100" s="37"/>
      <c r="C100" s="38"/>
      <c r="D100" s="227" t="s">
        <v>140</v>
      </c>
      <c r="E100" s="38"/>
      <c r="F100" s="228" t="s">
        <v>254</v>
      </c>
      <c r="G100" s="38"/>
      <c r="H100" s="38"/>
      <c r="I100" s="142"/>
      <c r="J100" s="38"/>
      <c r="K100" s="38"/>
      <c r="L100" s="42"/>
      <c r="M100" s="229"/>
      <c r="N100" s="78"/>
      <c r="O100" s="78"/>
      <c r="P100" s="78"/>
      <c r="Q100" s="78"/>
      <c r="R100" s="78"/>
      <c r="S100" s="78"/>
      <c r="T100" s="79"/>
      <c r="AT100" s="16" t="s">
        <v>140</v>
      </c>
      <c r="AU100" s="16" t="s">
        <v>76</v>
      </c>
    </row>
    <row r="101" s="12" customFormat="1">
      <c r="B101" s="230"/>
      <c r="C101" s="231"/>
      <c r="D101" s="227" t="s">
        <v>142</v>
      </c>
      <c r="E101" s="232" t="s">
        <v>1</v>
      </c>
      <c r="F101" s="233" t="s">
        <v>668</v>
      </c>
      <c r="G101" s="231"/>
      <c r="H101" s="234">
        <v>2600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142</v>
      </c>
      <c r="AU101" s="240" t="s">
        <v>76</v>
      </c>
      <c r="AV101" s="12" t="s">
        <v>76</v>
      </c>
      <c r="AW101" s="12" t="s">
        <v>30</v>
      </c>
      <c r="AX101" s="12" t="s">
        <v>68</v>
      </c>
      <c r="AY101" s="240" t="s">
        <v>131</v>
      </c>
    </row>
    <row r="102" s="14" customFormat="1">
      <c r="B102" s="252"/>
      <c r="C102" s="253"/>
      <c r="D102" s="227" t="s">
        <v>142</v>
      </c>
      <c r="E102" s="254" t="s">
        <v>1</v>
      </c>
      <c r="F102" s="255" t="s">
        <v>146</v>
      </c>
      <c r="G102" s="253"/>
      <c r="H102" s="256">
        <v>2600</v>
      </c>
      <c r="I102" s="257"/>
      <c r="J102" s="253"/>
      <c r="K102" s="253"/>
      <c r="L102" s="258"/>
      <c r="M102" s="259"/>
      <c r="N102" s="260"/>
      <c r="O102" s="260"/>
      <c r="P102" s="260"/>
      <c r="Q102" s="260"/>
      <c r="R102" s="260"/>
      <c r="S102" s="260"/>
      <c r="T102" s="261"/>
      <c r="AT102" s="262" t="s">
        <v>142</v>
      </c>
      <c r="AU102" s="262" t="s">
        <v>76</v>
      </c>
      <c r="AV102" s="14" t="s">
        <v>138</v>
      </c>
      <c r="AW102" s="14" t="s">
        <v>30</v>
      </c>
      <c r="AX102" s="14" t="s">
        <v>31</v>
      </c>
      <c r="AY102" s="262" t="s">
        <v>131</v>
      </c>
    </row>
    <row r="103" s="1" customFormat="1" ht="16.5" customHeight="1">
      <c r="B103" s="37"/>
      <c r="C103" s="216" t="s">
        <v>138</v>
      </c>
      <c r="D103" s="216" t="s">
        <v>133</v>
      </c>
      <c r="E103" s="217" t="s">
        <v>671</v>
      </c>
      <c r="F103" s="218" t="s">
        <v>672</v>
      </c>
      <c r="G103" s="219" t="s">
        <v>240</v>
      </c>
      <c r="H103" s="220">
        <v>2600</v>
      </c>
      <c r="I103" s="221"/>
      <c r="J103" s="220">
        <f>ROUND(I103*H103,1)</f>
        <v>0</v>
      </c>
      <c r="K103" s="218" t="s">
        <v>137</v>
      </c>
      <c r="L103" s="42"/>
      <c r="M103" s="222" t="s">
        <v>1</v>
      </c>
      <c r="N103" s="223" t="s">
        <v>39</v>
      </c>
      <c r="O103" s="78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AR103" s="16" t="s">
        <v>138</v>
      </c>
      <c r="AT103" s="16" t="s">
        <v>133</v>
      </c>
      <c r="AU103" s="16" t="s">
        <v>76</v>
      </c>
      <c r="AY103" s="16" t="s">
        <v>131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6" t="s">
        <v>31</v>
      </c>
      <c r="BK103" s="226">
        <f>ROUND(I103*H103,1)</f>
        <v>0</v>
      </c>
      <c r="BL103" s="16" t="s">
        <v>138</v>
      </c>
      <c r="BM103" s="16" t="s">
        <v>673</v>
      </c>
    </row>
    <row r="104" s="1" customFormat="1">
      <c r="B104" s="37"/>
      <c r="C104" s="38"/>
      <c r="D104" s="227" t="s">
        <v>140</v>
      </c>
      <c r="E104" s="38"/>
      <c r="F104" s="228" t="s">
        <v>674</v>
      </c>
      <c r="G104" s="38"/>
      <c r="H104" s="38"/>
      <c r="I104" s="142"/>
      <c r="J104" s="38"/>
      <c r="K104" s="38"/>
      <c r="L104" s="42"/>
      <c r="M104" s="229"/>
      <c r="N104" s="78"/>
      <c r="O104" s="78"/>
      <c r="P104" s="78"/>
      <c r="Q104" s="78"/>
      <c r="R104" s="78"/>
      <c r="S104" s="78"/>
      <c r="T104" s="79"/>
      <c r="AT104" s="16" t="s">
        <v>140</v>
      </c>
      <c r="AU104" s="16" t="s">
        <v>76</v>
      </c>
    </row>
    <row r="105" s="1" customFormat="1" ht="16.5" customHeight="1">
      <c r="B105" s="37"/>
      <c r="C105" s="216" t="s">
        <v>165</v>
      </c>
      <c r="D105" s="216" t="s">
        <v>133</v>
      </c>
      <c r="E105" s="217" t="s">
        <v>279</v>
      </c>
      <c r="F105" s="218" t="s">
        <v>280</v>
      </c>
      <c r="G105" s="219" t="s">
        <v>240</v>
      </c>
      <c r="H105" s="220">
        <v>2600</v>
      </c>
      <c r="I105" s="221"/>
      <c r="J105" s="220">
        <f>ROUND(I105*H105,1)</f>
        <v>0</v>
      </c>
      <c r="K105" s="218" t="s">
        <v>137</v>
      </c>
      <c r="L105" s="42"/>
      <c r="M105" s="222" t="s">
        <v>1</v>
      </c>
      <c r="N105" s="223" t="s">
        <v>39</v>
      </c>
      <c r="O105" s="78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AR105" s="16" t="s">
        <v>138</v>
      </c>
      <c r="AT105" s="16" t="s">
        <v>133</v>
      </c>
      <c r="AU105" s="16" t="s">
        <v>76</v>
      </c>
      <c r="AY105" s="16" t="s">
        <v>131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6" t="s">
        <v>31</v>
      </c>
      <c r="BK105" s="226">
        <f>ROUND(I105*H105,1)</f>
        <v>0</v>
      </c>
      <c r="BL105" s="16" t="s">
        <v>138</v>
      </c>
      <c r="BM105" s="16" t="s">
        <v>675</v>
      </c>
    </row>
    <row r="106" s="1" customFormat="1">
      <c r="B106" s="37"/>
      <c r="C106" s="38"/>
      <c r="D106" s="227" t="s">
        <v>140</v>
      </c>
      <c r="E106" s="38"/>
      <c r="F106" s="228" t="s">
        <v>282</v>
      </c>
      <c r="G106" s="38"/>
      <c r="H106" s="38"/>
      <c r="I106" s="142"/>
      <c r="J106" s="38"/>
      <c r="K106" s="38"/>
      <c r="L106" s="42"/>
      <c r="M106" s="229"/>
      <c r="N106" s="78"/>
      <c r="O106" s="78"/>
      <c r="P106" s="78"/>
      <c r="Q106" s="78"/>
      <c r="R106" s="78"/>
      <c r="S106" s="78"/>
      <c r="T106" s="79"/>
      <c r="AT106" s="16" t="s">
        <v>140</v>
      </c>
      <c r="AU106" s="16" t="s">
        <v>76</v>
      </c>
    </row>
    <row r="107" s="1" customFormat="1" ht="16.5" customHeight="1">
      <c r="B107" s="37"/>
      <c r="C107" s="216" t="s">
        <v>171</v>
      </c>
      <c r="D107" s="216" t="s">
        <v>133</v>
      </c>
      <c r="E107" s="217" t="s">
        <v>676</v>
      </c>
      <c r="F107" s="218" t="s">
        <v>677</v>
      </c>
      <c r="G107" s="219" t="s">
        <v>149</v>
      </c>
      <c r="H107" s="220">
        <v>1000</v>
      </c>
      <c r="I107" s="221"/>
      <c r="J107" s="220">
        <f>ROUND(I107*H107,1)</f>
        <v>0</v>
      </c>
      <c r="K107" s="218" t="s">
        <v>137</v>
      </c>
      <c r="L107" s="42"/>
      <c r="M107" s="222" t="s">
        <v>1</v>
      </c>
      <c r="N107" s="223" t="s">
        <v>39</v>
      </c>
      <c r="O107" s="78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AR107" s="16" t="s">
        <v>138</v>
      </c>
      <c r="AT107" s="16" t="s">
        <v>133</v>
      </c>
      <c r="AU107" s="16" t="s">
        <v>76</v>
      </c>
      <c r="AY107" s="16" t="s">
        <v>131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6" t="s">
        <v>31</v>
      </c>
      <c r="BK107" s="226">
        <f>ROUND(I107*H107,1)</f>
        <v>0</v>
      </c>
      <c r="BL107" s="16" t="s">
        <v>138</v>
      </c>
      <c r="BM107" s="16" t="s">
        <v>678</v>
      </c>
    </row>
    <row r="108" s="1" customFormat="1">
      <c r="B108" s="37"/>
      <c r="C108" s="38"/>
      <c r="D108" s="227" t="s">
        <v>140</v>
      </c>
      <c r="E108" s="38"/>
      <c r="F108" s="228" t="s">
        <v>679</v>
      </c>
      <c r="G108" s="38"/>
      <c r="H108" s="38"/>
      <c r="I108" s="142"/>
      <c r="J108" s="38"/>
      <c r="K108" s="38"/>
      <c r="L108" s="42"/>
      <c r="M108" s="229"/>
      <c r="N108" s="78"/>
      <c r="O108" s="78"/>
      <c r="P108" s="78"/>
      <c r="Q108" s="78"/>
      <c r="R108" s="78"/>
      <c r="S108" s="78"/>
      <c r="T108" s="79"/>
      <c r="AT108" s="16" t="s">
        <v>140</v>
      </c>
      <c r="AU108" s="16" t="s">
        <v>76</v>
      </c>
    </row>
    <row r="109" s="12" customFormat="1">
      <c r="B109" s="230"/>
      <c r="C109" s="231"/>
      <c r="D109" s="227" t="s">
        <v>142</v>
      </c>
      <c r="E109" s="232" t="s">
        <v>1</v>
      </c>
      <c r="F109" s="233" t="s">
        <v>680</v>
      </c>
      <c r="G109" s="231"/>
      <c r="H109" s="234">
        <v>1000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AT109" s="240" t="s">
        <v>142</v>
      </c>
      <c r="AU109" s="240" t="s">
        <v>76</v>
      </c>
      <c r="AV109" s="12" t="s">
        <v>76</v>
      </c>
      <c r="AW109" s="12" t="s">
        <v>30</v>
      </c>
      <c r="AX109" s="12" t="s">
        <v>68</v>
      </c>
      <c r="AY109" s="240" t="s">
        <v>131</v>
      </c>
    </row>
    <row r="110" s="13" customFormat="1">
      <c r="B110" s="241"/>
      <c r="C110" s="242"/>
      <c r="D110" s="227" t="s">
        <v>142</v>
      </c>
      <c r="E110" s="243" t="s">
        <v>1</v>
      </c>
      <c r="F110" s="244" t="s">
        <v>681</v>
      </c>
      <c r="G110" s="242"/>
      <c r="H110" s="245">
        <v>1000</v>
      </c>
      <c r="I110" s="246"/>
      <c r="J110" s="242"/>
      <c r="K110" s="242"/>
      <c r="L110" s="247"/>
      <c r="M110" s="248"/>
      <c r="N110" s="249"/>
      <c r="O110" s="249"/>
      <c r="P110" s="249"/>
      <c r="Q110" s="249"/>
      <c r="R110" s="249"/>
      <c r="S110" s="249"/>
      <c r="T110" s="250"/>
      <c r="AT110" s="251" t="s">
        <v>142</v>
      </c>
      <c r="AU110" s="251" t="s">
        <v>76</v>
      </c>
      <c r="AV110" s="13" t="s">
        <v>145</v>
      </c>
      <c r="AW110" s="13" t="s">
        <v>30</v>
      </c>
      <c r="AX110" s="13" t="s">
        <v>68</v>
      </c>
      <c r="AY110" s="251" t="s">
        <v>131</v>
      </c>
    </row>
    <row r="111" s="14" customFormat="1">
      <c r="B111" s="252"/>
      <c r="C111" s="253"/>
      <c r="D111" s="227" t="s">
        <v>142</v>
      </c>
      <c r="E111" s="254" t="s">
        <v>1</v>
      </c>
      <c r="F111" s="255" t="s">
        <v>146</v>
      </c>
      <c r="G111" s="253"/>
      <c r="H111" s="256">
        <v>1000</v>
      </c>
      <c r="I111" s="257"/>
      <c r="J111" s="253"/>
      <c r="K111" s="253"/>
      <c r="L111" s="258"/>
      <c r="M111" s="259"/>
      <c r="N111" s="260"/>
      <c r="O111" s="260"/>
      <c r="P111" s="260"/>
      <c r="Q111" s="260"/>
      <c r="R111" s="260"/>
      <c r="S111" s="260"/>
      <c r="T111" s="261"/>
      <c r="AT111" s="262" t="s">
        <v>142</v>
      </c>
      <c r="AU111" s="262" t="s">
        <v>76</v>
      </c>
      <c r="AV111" s="14" t="s">
        <v>138</v>
      </c>
      <c r="AW111" s="14" t="s">
        <v>30</v>
      </c>
      <c r="AX111" s="14" t="s">
        <v>31</v>
      </c>
      <c r="AY111" s="262" t="s">
        <v>131</v>
      </c>
    </row>
    <row r="112" s="1" customFormat="1" ht="16.5" customHeight="1">
      <c r="B112" s="37"/>
      <c r="C112" s="216" t="s">
        <v>177</v>
      </c>
      <c r="D112" s="216" t="s">
        <v>133</v>
      </c>
      <c r="E112" s="217" t="s">
        <v>286</v>
      </c>
      <c r="F112" s="218" t="s">
        <v>287</v>
      </c>
      <c r="G112" s="219" t="s">
        <v>149</v>
      </c>
      <c r="H112" s="220">
        <v>5000</v>
      </c>
      <c r="I112" s="221"/>
      <c r="J112" s="220">
        <f>ROUND(I112*H112,1)</f>
        <v>0</v>
      </c>
      <c r="K112" s="218" t="s">
        <v>137</v>
      </c>
      <c r="L112" s="42"/>
      <c r="M112" s="222" t="s">
        <v>1</v>
      </c>
      <c r="N112" s="223" t="s">
        <v>39</v>
      </c>
      <c r="O112" s="78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AR112" s="16" t="s">
        <v>138</v>
      </c>
      <c r="AT112" s="16" t="s">
        <v>133</v>
      </c>
      <c r="AU112" s="16" t="s">
        <v>76</v>
      </c>
      <c r="AY112" s="16" t="s">
        <v>131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6" t="s">
        <v>31</v>
      </c>
      <c r="BK112" s="226">
        <f>ROUND(I112*H112,1)</f>
        <v>0</v>
      </c>
      <c r="BL112" s="16" t="s">
        <v>138</v>
      </c>
      <c r="BM112" s="16" t="s">
        <v>682</v>
      </c>
    </row>
    <row r="113" s="1" customFormat="1">
      <c r="B113" s="37"/>
      <c r="C113" s="38"/>
      <c r="D113" s="227" t="s">
        <v>140</v>
      </c>
      <c r="E113" s="38"/>
      <c r="F113" s="228" t="s">
        <v>289</v>
      </c>
      <c r="G113" s="38"/>
      <c r="H113" s="38"/>
      <c r="I113" s="142"/>
      <c r="J113" s="38"/>
      <c r="K113" s="38"/>
      <c r="L113" s="42"/>
      <c r="M113" s="229"/>
      <c r="N113" s="78"/>
      <c r="O113" s="78"/>
      <c r="P113" s="78"/>
      <c r="Q113" s="78"/>
      <c r="R113" s="78"/>
      <c r="S113" s="78"/>
      <c r="T113" s="79"/>
      <c r="AT113" s="16" t="s">
        <v>140</v>
      </c>
      <c r="AU113" s="16" t="s">
        <v>76</v>
      </c>
    </row>
    <row r="114" s="12" customFormat="1">
      <c r="B114" s="230"/>
      <c r="C114" s="231"/>
      <c r="D114" s="227" t="s">
        <v>142</v>
      </c>
      <c r="E114" s="232" t="s">
        <v>1</v>
      </c>
      <c r="F114" s="233" t="s">
        <v>683</v>
      </c>
      <c r="G114" s="231"/>
      <c r="H114" s="234">
        <v>5000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AT114" s="240" t="s">
        <v>142</v>
      </c>
      <c r="AU114" s="240" t="s">
        <v>76</v>
      </c>
      <c r="AV114" s="12" t="s">
        <v>76</v>
      </c>
      <c r="AW114" s="12" t="s">
        <v>30</v>
      </c>
      <c r="AX114" s="12" t="s">
        <v>68</v>
      </c>
      <c r="AY114" s="240" t="s">
        <v>131</v>
      </c>
    </row>
    <row r="115" s="14" customFormat="1">
      <c r="B115" s="252"/>
      <c r="C115" s="253"/>
      <c r="D115" s="227" t="s">
        <v>142</v>
      </c>
      <c r="E115" s="254" t="s">
        <v>1</v>
      </c>
      <c r="F115" s="255" t="s">
        <v>146</v>
      </c>
      <c r="G115" s="253"/>
      <c r="H115" s="256">
        <v>5000</v>
      </c>
      <c r="I115" s="257"/>
      <c r="J115" s="253"/>
      <c r="K115" s="253"/>
      <c r="L115" s="258"/>
      <c r="M115" s="259"/>
      <c r="N115" s="260"/>
      <c r="O115" s="260"/>
      <c r="P115" s="260"/>
      <c r="Q115" s="260"/>
      <c r="R115" s="260"/>
      <c r="S115" s="260"/>
      <c r="T115" s="261"/>
      <c r="AT115" s="262" t="s">
        <v>142</v>
      </c>
      <c r="AU115" s="262" t="s">
        <v>76</v>
      </c>
      <c r="AV115" s="14" t="s">
        <v>138</v>
      </c>
      <c r="AW115" s="14" t="s">
        <v>30</v>
      </c>
      <c r="AX115" s="14" t="s">
        <v>31</v>
      </c>
      <c r="AY115" s="262" t="s">
        <v>131</v>
      </c>
    </row>
    <row r="116" s="1" customFormat="1" ht="16.5" customHeight="1">
      <c r="B116" s="37"/>
      <c r="C116" s="216" t="s">
        <v>182</v>
      </c>
      <c r="D116" s="216" t="s">
        <v>133</v>
      </c>
      <c r="E116" s="217" t="s">
        <v>297</v>
      </c>
      <c r="F116" s="218" t="s">
        <v>684</v>
      </c>
      <c r="G116" s="219" t="s">
        <v>240</v>
      </c>
      <c r="H116" s="220">
        <v>5200</v>
      </c>
      <c r="I116" s="221"/>
      <c r="J116" s="220">
        <f>ROUND(I116*H116,1)</f>
        <v>0</v>
      </c>
      <c r="K116" s="218" t="s">
        <v>1</v>
      </c>
      <c r="L116" s="42"/>
      <c r="M116" s="222" t="s">
        <v>1</v>
      </c>
      <c r="N116" s="223" t="s">
        <v>39</v>
      </c>
      <c r="O116" s="78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AR116" s="16" t="s">
        <v>138</v>
      </c>
      <c r="AT116" s="16" t="s">
        <v>133</v>
      </c>
      <c r="AU116" s="16" t="s">
        <v>76</v>
      </c>
      <c r="AY116" s="16" t="s">
        <v>131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6" t="s">
        <v>31</v>
      </c>
      <c r="BK116" s="226">
        <f>ROUND(I116*H116,1)</f>
        <v>0</v>
      </c>
      <c r="BL116" s="16" t="s">
        <v>138</v>
      </c>
      <c r="BM116" s="16" t="s">
        <v>685</v>
      </c>
    </row>
    <row r="117" s="11" customFormat="1" ht="22.8" customHeight="1">
      <c r="B117" s="200"/>
      <c r="C117" s="201"/>
      <c r="D117" s="202" t="s">
        <v>67</v>
      </c>
      <c r="E117" s="214" t="s">
        <v>138</v>
      </c>
      <c r="F117" s="214" t="s">
        <v>343</v>
      </c>
      <c r="G117" s="201"/>
      <c r="H117" s="201"/>
      <c r="I117" s="204"/>
      <c r="J117" s="215">
        <f>BK117</f>
        <v>0</v>
      </c>
      <c r="K117" s="201"/>
      <c r="L117" s="206"/>
      <c r="M117" s="207"/>
      <c r="N117" s="208"/>
      <c r="O117" s="208"/>
      <c r="P117" s="209">
        <f>P118+SUM(P119:P134)</f>
        <v>0</v>
      </c>
      <c r="Q117" s="208"/>
      <c r="R117" s="209">
        <f>R118+SUM(R119:R134)</f>
        <v>481.51999999999998</v>
      </c>
      <c r="S117" s="208"/>
      <c r="T117" s="210">
        <f>T118+SUM(T119:T134)</f>
        <v>0</v>
      </c>
      <c r="AR117" s="211" t="s">
        <v>31</v>
      </c>
      <c r="AT117" s="212" t="s">
        <v>67</v>
      </c>
      <c r="AU117" s="212" t="s">
        <v>31</v>
      </c>
      <c r="AY117" s="211" t="s">
        <v>131</v>
      </c>
      <c r="BK117" s="213">
        <f>BK118+SUM(BK119:BK134)</f>
        <v>0</v>
      </c>
    </row>
    <row r="118" s="1" customFormat="1" ht="16.5" customHeight="1">
      <c r="B118" s="37"/>
      <c r="C118" s="216" t="s">
        <v>187</v>
      </c>
      <c r="D118" s="216" t="s">
        <v>133</v>
      </c>
      <c r="E118" s="217" t="s">
        <v>686</v>
      </c>
      <c r="F118" s="218" t="s">
        <v>687</v>
      </c>
      <c r="G118" s="219" t="s">
        <v>240</v>
      </c>
      <c r="H118" s="220">
        <v>40</v>
      </c>
      <c r="I118" s="221"/>
      <c r="J118" s="220">
        <f>ROUND(I118*H118,1)</f>
        <v>0</v>
      </c>
      <c r="K118" s="218" t="s">
        <v>137</v>
      </c>
      <c r="L118" s="42"/>
      <c r="M118" s="222" t="s">
        <v>1</v>
      </c>
      <c r="N118" s="223" t="s">
        <v>39</v>
      </c>
      <c r="O118" s="78"/>
      <c r="P118" s="224">
        <f>O118*H118</f>
        <v>0</v>
      </c>
      <c r="Q118" s="224">
        <v>2.0874999999999999</v>
      </c>
      <c r="R118" s="224">
        <f>Q118*H118</f>
        <v>83.5</v>
      </c>
      <c r="S118" s="224">
        <v>0</v>
      </c>
      <c r="T118" s="225">
        <f>S118*H118</f>
        <v>0</v>
      </c>
      <c r="AR118" s="16" t="s">
        <v>138</v>
      </c>
      <c r="AT118" s="16" t="s">
        <v>133</v>
      </c>
      <c r="AU118" s="16" t="s">
        <v>76</v>
      </c>
      <c r="AY118" s="16" t="s">
        <v>131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6" t="s">
        <v>31</v>
      </c>
      <c r="BK118" s="226">
        <f>ROUND(I118*H118,1)</f>
        <v>0</v>
      </c>
      <c r="BL118" s="16" t="s">
        <v>138</v>
      </c>
      <c r="BM118" s="16" t="s">
        <v>688</v>
      </c>
    </row>
    <row r="119" s="1" customFormat="1">
      <c r="B119" s="37"/>
      <c r="C119" s="38"/>
      <c r="D119" s="227" t="s">
        <v>140</v>
      </c>
      <c r="E119" s="38"/>
      <c r="F119" s="228" t="s">
        <v>689</v>
      </c>
      <c r="G119" s="38"/>
      <c r="H119" s="38"/>
      <c r="I119" s="142"/>
      <c r="J119" s="38"/>
      <c r="K119" s="38"/>
      <c r="L119" s="42"/>
      <c r="M119" s="229"/>
      <c r="N119" s="78"/>
      <c r="O119" s="78"/>
      <c r="P119" s="78"/>
      <c r="Q119" s="78"/>
      <c r="R119" s="78"/>
      <c r="S119" s="78"/>
      <c r="T119" s="79"/>
      <c r="AT119" s="16" t="s">
        <v>140</v>
      </c>
      <c r="AU119" s="16" t="s">
        <v>76</v>
      </c>
    </row>
    <row r="120" s="12" customFormat="1">
      <c r="B120" s="230"/>
      <c r="C120" s="231"/>
      <c r="D120" s="227" t="s">
        <v>142</v>
      </c>
      <c r="E120" s="232" t="s">
        <v>1</v>
      </c>
      <c r="F120" s="233" t="s">
        <v>690</v>
      </c>
      <c r="G120" s="231"/>
      <c r="H120" s="234">
        <v>40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AT120" s="240" t="s">
        <v>142</v>
      </c>
      <c r="AU120" s="240" t="s">
        <v>76</v>
      </c>
      <c r="AV120" s="12" t="s">
        <v>76</v>
      </c>
      <c r="AW120" s="12" t="s">
        <v>30</v>
      </c>
      <c r="AX120" s="12" t="s">
        <v>68</v>
      </c>
      <c r="AY120" s="240" t="s">
        <v>131</v>
      </c>
    </row>
    <row r="121" s="13" customFormat="1">
      <c r="B121" s="241"/>
      <c r="C121" s="242"/>
      <c r="D121" s="227" t="s">
        <v>142</v>
      </c>
      <c r="E121" s="243" t="s">
        <v>1</v>
      </c>
      <c r="F121" s="244" t="s">
        <v>691</v>
      </c>
      <c r="G121" s="242"/>
      <c r="H121" s="245">
        <v>40</v>
      </c>
      <c r="I121" s="246"/>
      <c r="J121" s="242"/>
      <c r="K121" s="242"/>
      <c r="L121" s="247"/>
      <c r="M121" s="248"/>
      <c r="N121" s="249"/>
      <c r="O121" s="249"/>
      <c r="P121" s="249"/>
      <c r="Q121" s="249"/>
      <c r="R121" s="249"/>
      <c r="S121" s="249"/>
      <c r="T121" s="250"/>
      <c r="AT121" s="251" t="s">
        <v>142</v>
      </c>
      <c r="AU121" s="251" t="s">
        <v>76</v>
      </c>
      <c r="AV121" s="13" t="s">
        <v>145</v>
      </c>
      <c r="AW121" s="13" t="s">
        <v>30</v>
      </c>
      <c r="AX121" s="13" t="s">
        <v>68</v>
      </c>
      <c r="AY121" s="251" t="s">
        <v>131</v>
      </c>
    </row>
    <row r="122" s="14" customFormat="1">
      <c r="B122" s="252"/>
      <c r="C122" s="253"/>
      <c r="D122" s="227" t="s">
        <v>142</v>
      </c>
      <c r="E122" s="254" t="s">
        <v>1</v>
      </c>
      <c r="F122" s="255" t="s">
        <v>146</v>
      </c>
      <c r="G122" s="253"/>
      <c r="H122" s="256">
        <v>40</v>
      </c>
      <c r="I122" s="257"/>
      <c r="J122" s="253"/>
      <c r="K122" s="253"/>
      <c r="L122" s="258"/>
      <c r="M122" s="259"/>
      <c r="N122" s="260"/>
      <c r="O122" s="260"/>
      <c r="P122" s="260"/>
      <c r="Q122" s="260"/>
      <c r="R122" s="260"/>
      <c r="S122" s="260"/>
      <c r="T122" s="261"/>
      <c r="AT122" s="262" t="s">
        <v>142</v>
      </c>
      <c r="AU122" s="262" t="s">
        <v>76</v>
      </c>
      <c r="AV122" s="14" t="s">
        <v>138</v>
      </c>
      <c r="AW122" s="14" t="s">
        <v>30</v>
      </c>
      <c r="AX122" s="14" t="s">
        <v>31</v>
      </c>
      <c r="AY122" s="262" t="s">
        <v>131</v>
      </c>
    </row>
    <row r="123" s="1" customFormat="1" ht="16.5" customHeight="1">
      <c r="B123" s="37"/>
      <c r="C123" s="216" t="s">
        <v>193</v>
      </c>
      <c r="D123" s="216" t="s">
        <v>133</v>
      </c>
      <c r="E123" s="217" t="s">
        <v>692</v>
      </c>
      <c r="F123" s="218" t="s">
        <v>693</v>
      </c>
      <c r="G123" s="219" t="s">
        <v>240</v>
      </c>
      <c r="H123" s="220">
        <v>160</v>
      </c>
      <c r="I123" s="221"/>
      <c r="J123" s="220">
        <f>ROUND(I123*H123,1)</f>
        <v>0</v>
      </c>
      <c r="K123" s="218" t="s">
        <v>137</v>
      </c>
      <c r="L123" s="42"/>
      <c r="M123" s="222" t="s">
        <v>1</v>
      </c>
      <c r="N123" s="223" t="s">
        <v>39</v>
      </c>
      <c r="O123" s="78"/>
      <c r="P123" s="224">
        <f>O123*H123</f>
        <v>0</v>
      </c>
      <c r="Q123" s="224">
        <v>1.8480000000000001</v>
      </c>
      <c r="R123" s="224">
        <f>Q123*H123</f>
        <v>295.68000000000001</v>
      </c>
      <c r="S123" s="224">
        <v>0</v>
      </c>
      <c r="T123" s="225">
        <f>S123*H123</f>
        <v>0</v>
      </c>
      <c r="AR123" s="16" t="s">
        <v>138</v>
      </c>
      <c r="AT123" s="16" t="s">
        <v>133</v>
      </c>
      <c r="AU123" s="16" t="s">
        <v>76</v>
      </c>
      <c r="AY123" s="16" t="s">
        <v>131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6" t="s">
        <v>31</v>
      </c>
      <c r="BK123" s="226">
        <f>ROUND(I123*H123,1)</f>
        <v>0</v>
      </c>
      <c r="BL123" s="16" t="s">
        <v>138</v>
      </c>
      <c r="BM123" s="16" t="s">
        <v>694</v>
      </c>
    </row>
    <row r="124" s="1" customFormat="1">
      <c r="B124" s="37"/>
      <c r="C124" s="38"/>
      <c r="D124" s="227" t="s">
        <v>140</v>
      </c>
      <c r="E124" s="38"/>
      <c r="F124" s="228" t="s">
        <v>695</v>
      </c>
      <c r="G124" s="38"/>
      <c r="H124" s="38"/>
      <c r="I124" s="142"/>
      <c r="J124" s="38"/>
      <c r="K124" s="38"/>
      <c r="L124" s="42"/>
      <c r="M124" s="229"/>
      <c r="N124" s="78"/>
      <c r="O124" s="78"/>
      <c r="P124" s="78"/>
      <c r="Q124" s="78"/>
      <c r="R124" s="78"/>
      <c r="S124" s="78"/>
      <c r="T124" s="79"/>
      <c r="AT124" s="16" t="s">
        <v>140</v>
      </c>
      <c r="AU124" s="16" t="s">
        <v>76</v>
      </c>
    </row>
    <row r="125" s="12" customFormat="1">
      <c r="B125" s="230"/>
      <c r="C125" s="231"/>
      <c r="D125" s="227" t="s">
        <v>142</v>
      </c>
      <c r="E125" s="232" t="s">
        <v>1</v>
      </c>
      <c r="F125" s="233" t="s">
        <v>696</v>
      </c>
      <c r="G125" s="231"/>
      <c r="H125" s="234">
        <v>46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AT125" s="240" t="s">
        <v>142</v>
      </c>
      <c r="AU125" s="240" t="s">
        <v>76</v>
      </c>
      <c r="AV125" s="12" t="s">
        <v>76</v>
      </c>
      <c r="AW125" s="12" t="s">
        <v>30</v>
      </c>
      <c r="AX125" s="12" t="s">
        <v>68</v>
      </c>
      <c r="AY125" s="240" t="s">
        <v>131</v>
      </c>
    </row>
    <row r="126" s="13" customFormat="1">
      <c r="B126" s="241"/>
      <c r="C126" s="242"/>
      <c r="D126" s="227" t="s">
        <v>142</v>
      </c>
      <c r="E126" s="243" t="s">
        <v>1</v>
      </c>
      <c r="F126" s="244" t="s">
        <v>697</v>
      </c>
      <c r="G126" s="242"/>
      <c r="H126" s="245">
        <v>46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AT126" s="251" t="s">
        <v>142</v>
      </c>
      <c r="AU126" s="251" t="s">
        <v>76</v>
      </c>
      <c r="AV126" s="13" t="s">
        <v>145</v>
      </c>
      <c r="AW126" s="13" t="s">
        <v>30</v>
      </c>
      <c r="AX126" s="13" t="s">
        <v>68</v>
      </c>
      <c r="AY126" s="251" t="s">
        <v>131</v>
      </c>
    </row>
    <row r="127" s="12" customFormat="1">
      <c r="B127" s="230"/>
      <c r="C127" s="231"/>
      <c r="D127" s="227" t="s">
        <v>142</v>
      </c>
      <c r="E127" s="232" t="s">
        <v>1</v>
      </c>
      <c r="F127" s="233" t="s">
        <v>698</v>
      </c>
      <c r="G127" s="231"/>
      <c r="H127" s="234">
        <v>114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142</v>
      </c>
      <c r="AU127" s="240" t="s">
        <v>76</v>
      </c>
      <c r="AV127" s="12" t="s">
        <v>76</v>
      </c>
      <c r="AW127" s="12" t="s">
        <v>30</v>
      </c>
      <c r="AX127" s="12" t="s">
        <v>68</v>
      </c>
      <c r="AY127" s="240" t="s">
        <v>131</v>
      </c>
    </row>
    <row r="128" s="13" customFormat="1">
      <c r="B128" s="241"/>
      <c r="C128" s="242"/>
      <c r="D128" s="227" t="s">
        <v>142</v>
      </c>
      <c r="E128" s="243" t="s">
        <v>1</v>
      </c>
      <c r="F128" s="244" t="s">
        <v>699</v>
      </c>
      <c r="G128" s="242"/>
      <c r="H128" s="245">
        <v>114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AT128" s="251" t="s">
        <v>142</v>
      </c>
      <c r="AU128" s="251" t="s">
        <v>76</v>
      </c>
      <c r="AV128" s="13" t="s">
        <v>145</v>
      </c>
      <c r="AW128" s="13" t="s">
        <v>30</v>
      </c>
      <c r="AX128" s="13" t="s">
        <v>68</v>
      </c>
      <c r="AY128" s="251" t="s">
        <v>131</v>
      </c>
    </row>
    <row r="129" s="14" customFormat="1">
      <c r="B129" s="252"/>
      <c r="C129" s="253"/>
      <c r="D129" s="227" t="s">
        <v>142</v>
      </c>
      <c r="E129" s="254" t="s">
        <v>1</v>
      </c>
      <c r="F129" s="255" t="s">
        <v>146</v>
      </c>
      <c r="G129" s="253"/>
      <c r="H129" s="256">
        <v>160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AT129" s="262" t="s">
        <v>142</v>
      </c>
      <c r="AU129" s="262" t="s">
        <v>76</v>
      </c>
      <c r="AV129" s="14" t="s">
        <v>138</v>
      </c>
      <c r="AW129" s="14" t="s">
        <v>30</v>
      </c>
      <c r="AX129" s="14" t="s">
        <v>31</v>
      </c>
      <c r="AY129" s="262" t="s">
        <v>131</v>
      </c>
    </row>
    <row r="130" s="1" customFormat="1" ht="16.5" customHeight="1">
      <c r="B130" s="37"/>
      <c r="C130" s="216" t="s">
        <v>199</v>
      </c>
      <c r="D130" s="216" t="s">
        <v>133</v>
      </c>
      <c r="E130" s="217" t="s">
        <v>292</v>
      </c>
      <c r="F130" s="218" t="s">
        <v>700</v>
      </c>
      <c r="G130" s="219" t="s">
        <v>156</v>
      </c>
      <c r="H130" s="220">
        <v>34</v>
      </c>
      <c r="I130" s="221"/>
      <c r="J130" s="220">
        <f>ROUND(I130*H130,1)</f>
        <v>0</v>
      </c>
      <c r="K130" s="218" t="s">
        <v>1</v>
      </c>
      <c r="L130" s="42"/>
      <c r="M130" s="222" t="s">
        <v>1</v>
      </c>
      <c r="N130" s="223" t="s">
        <v>39</v>
      </c>
      <c r="O130" s="78"/>
      <c r="P130" s="224">
        <f>O130*H130</f>
        <v>0</v>
      </c>
      <c r="Q130" s="224">
        <v>1.8899999999999999</v>
      </c>
      <c r="R130" s="224">
        <f>Q130*H130</f>
        <v>64.259999999999991</v>
      </c>
      <c r="S130" s="224">
        <v>0</v>
      </c>
      <c r="T130" s="225">
        <f>S130*H130</f>
        <v>0</v>
      </c>
      <c r="AR130" s="16" t="s">
        <v>138</v>
      </c>
      <c r="AT130" s="16" t="s">
        <v>133</v>
      </c>
      <c r="AU130" s="16" t="s">
        <v>76</v>
      </c>
      <c r="AY130" s="16" t="s">
        <v>131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6" t="s">
        <v>31</v>
      </c>
      <c r="BK130" s="226">
        <f>ROUND(I130*H130,1)</f>
        <v>0</v>
      </c>
      <c r="BL130" s="16" t="s">
        <v>138</v>
      </c>
      <c r="BM130" s="16" t="s">
        <v>701</v>
      </c>
    </row>
    <row r="131" s="1" customFormat="1">
      <c r="B131" s="37"/>
      <c r="C131" s="38"/>
      <c r="D131" s="227" t="s">
        <v>140</v>
      </c>
      <c r="E131" s="38"/>
      <c r="F131" s="228" t="s">
        <v>702</v>
      </c>
      <c r="G131" s="38"/>
      <c r="H131" s="38"/>
      <c r="I131" s="142"/>
      <c r="J131" s="38"/>
      <c r="K131" s="38"/>
      <c r="L131" s="42"/>
      <c r="M131" s="229"/>
      <c r="N131" s="78"/>
      <c r="O131" s="78"/>
      <c r="P131" s="78"/>
      <c r="Q131" s="78"/>
      <c r="R131" s="78"/>
      <c r="S131" s="78"/>
      <c r="T131" s="79"/>
      <c r="AT131" s="16" t="s">
        <v>140</v>
      </c>
      <c r="AU131" s="16" t="s">
        <v>76</v>
      </c>
    </row>
    <row r="132" s="1" customFormat="1" ht="16.5" customHeight="1">
      <c r="B132" s="37"/>
      <c r="C132" s="263" t="s">
        <v>205</v>
      </c>
      <c r="D132" s="263" t="s">
        <v>337</v>
      </c>
      <c r="E132" s="264" t="s">
        <v>703</v>
      </c>
      <c r="F132" s="265" t="s">
        <v>704</v>
      </c>
      <c r="G132" s="266" t="s">
        <v>156</v>
      </c>
      <c r="H132" s="267">
        <v>34</v>
      </c>
      <c r="I132" s="268"/>
      <c r="J132" s="267">
        <f>ROUND(I132*H132,1)</f>
        <v>0</v>
      </c>
      <c r="K132" s="265" t="s">
        <v>137</v>
      </c>
      <c r="L132" s="269"/>
      <c r="M132" s="270" t="s">
        <v>1</v>
      </c>
      <c r="N132" s="271" t="s">
        <v>39</v>
      </c>
      <c r="O132" s="78"/>
      <c r="P132" s="224">
        <f>O132*H132</f>
        <v>0</v>
      </c>
      <c r="Q132" s="224">
        <v>1.1200000000000001</v>
      </c>
      <c r="R132" s="224">
        <f>Q132*H132</f>
        <v>38.080000000000005</v>
      </c>
      <c r="S132" s="224">
        <v>0</v>
      </c>
      <c r="T132" s="225">
        <f>S132*H132</f>
        <v>0</v>
      </c>
      <c r="AR132" s="16" t="s">
        <v>182</v>
      </c>
      <c r="AT132" s="16" t="s">
        <v>337</v>
      </c>
      <c r="AU132" s="16" t="s">
        <v>76</v>
      </c>
      <c r="AY132" s="16" t="s">
        <v>131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6" t="s">
        <v>31</v>
      </c>
      <c r="BK132" s="226">
        <f>ROUND(I132*H132,1)</f>
        <v>0</v>
      </c>
      <c r="BL132" s="16" t="s">
        <v>138</v>
      </c>
      <c r="BM132" s="16" t="s">
        <v>705</v>
      </c>
    </row>
    <row r="133" s="1" customFormat="1">
      <c r="B133" s="37"/>
      <c r="C133" s="38"/>
      <c r="D133" s="227" t="s">
        <v>140</v>
      </c>
      <c r="E133" s="38"/>
      <c r="F133" s="228" t="s">
        <v>704</v>
      </c>
      <c r="G133" s="38"/>
      <c r="H133" s="38"/>
      <c r="I133" s="142"/>
      <c r="J133" s="38"/>
      <c r="K133" s="38"/>
      <c r="L133" s="42"/>
      <c r="M133" s="229"/>
      <c r="N133" s="78"/>
      <c r="O133" s="78"/>
      <c r="P133" s="78"/>
      <c r="Q133" s="78"/>
      <c r="R133" s="78"/>
      <c r="S133" s="78"/>
      <c r="T133" s="79"/>
      <c r="AT133" s="16" t="s">
        <v>140</v>
      </c>
      <c r="AU133" s="16" t="s">
        <v>76</v>
      </c>
    </row>
    <row r="134" s="11" customFormat="1" ht="20.88" customHeight="1">
      <c r="B134" s="200"/>
      <c r="C134" s="201"/>
      <c r="D134" s="202" t="s">
        <v>67</v>
      </c>
      <c r="E134" s="214" t="s">
        <v>706</v>
      </c>
      <c r="F134" s="214" t="s">
        <v>707</v>
      </c>
      <c r="G134" s="201"/>
      <c r="H134" s="201"/>
      <c r="I134" s="204"/>
      <c r="J134" s="215">
        <f>BK134</f>
        <v>0</v>
      </c>
      <c r="K134" s="201"/>
      <c r="L134" s="206"/>
      <c r="M134" s="207"/>
      <c r="N134" s="208"/>
      <c r="O134" s="208"/>
      <c r="P134" s="209">
        <f>SUM(P135:P155)</f>
        <v>0</v>
      </c>
      <c r="Q134" s="208"/>
      <c r="R134" s="209">
        <f>SUM(R135:R155)</f>
        <v>0</v>
      </c>
      <c r="S134" s="208"/>
      <c r="T134" s="210">
        <f>SUM(T135:T155)</f>
        <v>0</v>
      </c>
      <c r="AR134" s="211" t="s">
        <v>31</v>
      </c>
      <c r="AT134" s="212" t="s">
        <v>67</v>
      </c>
      <c r="AU134" s="212" t="s">
        <v>76</v>
      </c>
      <c r="AY134" s="211" t="s">
        <v>131</v>
      </c>
      <c r="BK134" s="213">
        <f>SUM(BK135:BK155)</f>
        <v>0</v>
      </c>
    </row>
    <row r="135" s="1" customFormat="1" ht="16.5" customHeight="1">
      <c r="B135" s="37"/>
      <c r="C135" s="216" t="s">
        <v>210</v>
      </c>
      <c r="D135" s="216" t="s">
        <v>133</v>
      </c>
      <c r="E135" s="217" t="s">
        <v>708</v>
      </c>
      <c r="F135" s="218" t="s">
        <v>709</v>
      </c>
      <c r="G135" s="219" t="s">
        <v>377</v>
      </c>
      <c r="H135" s="220">
        <v>6825</v>
      </c>
      <c r="I135" s="221"/>
      <c r="J135" s="220">
        <f>ROUND(I135*H135,1)</f>
        <v>0</v>
      </c>
      <c r="K135" s="218" t="s">
        <v>137</v>
      </c>
      <c r="L135" s="42"/>
      <c r="M135" s="222" t="s">
        <v>1</v>
      </c>
      <c r="N135" s="223" t="s">
        <v>39</v>
      </c>
      <c r="O135" s="7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AR135" s="16" t="s">
        <v>138</v>
      </c>
      <c r="AT135" s="16" t="s">
        <v>133</v>
      </c>
      <c r="AU135" s="16" t="s">
        <v>145</v>
      </c>
      <c r="AY135" s="16" t="s">
        <v>131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6" t="s">
        <v>31</v>
      </c>
      <c r="BK135" s="226">
        <f>ROUND(I135*H135,1)</f>
        <v>0</v>
      </c>
      <c r="BL135" s="16" t="s">
        <v>138</v>
      </c>
      <c r="BM135" s="16" t="s">
        <v>710</v>
      </c>
    </row>
    <row r="136" s="1" customFormat="1">
      <c r="B136" s="37"/>
      <c r="C136" s="38"/>
      <c r="D136" s="227" t="s">
        <v>140</v>
      </c>
      <c r="E136" s="38"/>
      <c r="F136" s="228" t="s">
        <v>711</v>
      </c>
      <c r="G136" s="38"/>
      <c r="H136" s="38"/>
      <c r="I136" s="142"/>
      <c r="J136" s="38"/>
      <c r="K136" s="38"/>
      <c r="L136" s="42"/>
      <c r="M136" s="229"/>
      <c r="N136" s="78"/>
      <c r="O136" s="78"/>
      <c r="P136" s="78"/>
      <c r="Q136" s="78"/>
      <c r="R136" s="78"/>
      <c r="S136" s="78"/>
      <c r="T136" s="79"/>
      <c r="AT136" s="16" t="s">
        <v>140</v>
      </c>
      <c r="AU136" s="16" t="s">
        <v>145</v>
      </c>
    </row>
    <row r="137" s="12" customFormat="1">
      <c r="B137" s="230"/>
      <c r="C137" s="231"/>
      <c r="D137" s="227" t="s">
        <v>142</v>
      </c>
      <c r="E137" s="232" t="s">
        <v>1</v>
      </c>
      <c r="F137" s="233" t="s">
        <v>712</v>
      </c>
      <c r="G137" s="231"/>
      <c r="H137" s="234">
        <v>6500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142</v>
      </c>
      <c r="AU137" s="240" t="s">
        <v>145</v>
      </c>
      <c r="AV137" s="12" t="s">
        <v>76</v>
      </c>
      <c r="AW137" s="12" t="s">
        <v>30</v>
      </c>
      <c r="AX137" s="12" t="s">
        <v>68</v>
      </c>
      <c r="AY137" s="240" t="s">
        <v>131</v>
      </c>
    </row>
    <row r="138" s="13" customFormat="1">
      <c r="B138" s="241"/>
      <c r="C138" s="242"/>
      <c r="D138" s="227" t="s">
        <v>142</v>
      </c>
      <c r="E138" s="243" t="s">
        <v>1</v>
      </c>
      <c r="F138" s="244" t="s">
        <v>713</v>
      </c>
      <c r="G138" s="242"/>
      <c r="H138" s="245">
        <v>6500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AT138" s="251" t="s">
        <v>142</v>
      </c>
      <c r="AU138" s="251" t="s">
        <v>145</v>
      </c>
      <c r="AV138" s="13" t="s">
        <v>145</v>
      </c>
      <c r="AW138" s="13" t="s">
        <v>30</v>
      </c>
      <c r="AX138" s="13" t="s">
        <v>68</v>
      </c>
      <c r="AY138" s="251" t="s">
        <v>131</v>
      </c>
    </row>
    <row r="139" s="12" customFormat="1">
      <c r="B139" s="230"/>
      <c r="C139" s="231"/>
      <c r="D139" s="227" t="s">
        <v>142</v>
      </c>
      <c r="E139" s="232" t="s">
        <v>1</v>
      </c>
      <c r="F139" s="233" t="s">
        <v>714</v>
      </c>
      <c r="G139" s="231"/>
      <c r="H139" s="234">
        <v>325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142</v>
      </c>
      <c r="AU139" s="240" t="s">
        <v>145</v>
      </c>
      <c r="AV139" s="12" t="s">
        <v>76</v>
      </c>
      <c r="AW139" s="12" t="s">
        <v>30</v>
      </c>
      <c r="AX139" s="12" t="s">
        <v>68</v>
      </c>
      <c r="AY139" s="240" t="s">
        <v>131</v>
      </c>
    </row>
    <row r="140" s="13" customFormat="1">
      <c r="B140" s="241"/>
      <c r="C140" s="242"/>
      <c r="D140" s="227" t="s">
        <v>142</v>
      </c>
      <c r="E140" s="243" t="s">
        <v>1</v>
      </c>
      <c r="F140" s="244" t="s">
        <v>663</v>
      </c>
      <c r="G140" s="242"/>
      <c r="H140" s="245">
        <v>325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AT140" s="251" t="s">
        <v>142</v>
      </c>
      <c r="AU140" s="251" t="s">
        <v>145</v>
      </c>
      <c r="AV140" s="13" t="s">
        <v>145</v>
      </c>
      <c r="AW140" s="13" t="s">
        <v>30</v>
      </c>
      <c r="AX140" s="13" t="s">
        <v>68</v>
      </c>
      <c r="AY140" s="251" t="s">
        <v>131</v>
      </c>
    </row>
    <row r="141" s="14" customFormat="1">
      <c r="B141" s="252"/>
      <c r="C141" s="253"/>
      <c r="D141" s="227" t="s">
        <v>142</v>
      </c>
      <c r="E141" s="254" t="s">
        <v>1</v>
      </c>
      <c r="F141" s="255" t="s">
        <v>146</v>
      </c>
      <c r="G141" s="253"/>
      <c r="H141" s="256">
        <v>6825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AT141" s="262" t="s">
        <v>142</v>
      </c>
      <c r="AU141" s="262" t="s">
        <v>145</v>
      </c>
      <c r="AV141" s="14" t="s">
        <v>138</v>
      </c>
      <c r="AW141" s="14" t="s">
        <v>30</v>
      </c>
      <c r="AX141" s="14" t="s">
        <v>31</v>
      </c>
      <c r="AY141" s="262" t="s">
        <v>131</v>
      </c>
    </row>
    <row r="142" s="1" customFormat="1" ht="16.5" customHeight="1">
      <c r="B142" s="37"/>
      <c r="C142" s="216" t="s">
        <v>215</v>
      </c>
      <c r="D142" s="216" t="s">
        <v>133</v>
      </c>
      <c r="E142" s="217" t="s">
        <v>715</v>
      </c>
      <c r="F142" s="218" t="s">
        <v>716</v>
      </c>
      <c r="G142" s="219" t="s">
        <v>377</v>
      </c>
      <c r="H142" s="220">
        <v>88725</v>
      </c>
      <c r="I142" s="221"/>
      <c r="J142" s="220">
        <f>ROUND(I142*H142,1)</f>
        <v>0</v>
      </c>
      <c r="K142" s="218" t="s">
        <v>137</v>
      </c>
      <c r="L142" s="42"/>
      <c r="M142" s="222" t="s">
        <v>1</v>
      </c>
      <c r="N142" s="223" t="s">
        <v>39</v>
      </c>
      <c r="O142" s="7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AR142" s="16" t="s">
        <v>138</v>
      </c>
      <c r="AT142" s="16" t="s">
        <v>133</v>
      </c>
      <c r="AU142" s="16" t="s">
        <v>145</v>
      </c>
      <c r="AY142" s="16" t="s">
        <v>131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6" t="s">
        <v>31</v>
      </c>
      <c r="BK142" s="226">
        <f>ROUND(I142*H142,1)</f>
        <v>0</v>
      </c>
      <c r="BL142" s="16" t="s">
        <v>138</v>
      </c>
      <c r="BM142" s="16" t="s">
        <v>717</v>
      </c>
    </row>
    <row r="143" s="1" customFormat="1">
      <c r="B143" s="37"/>
      <c r="C143" s="38"/>
      <c r="D143" s="227" t="s">
        <v>140</v>
      </c>
      <c r="E143" s="38"/>
      <c r="F143" s="228" t="s">
        <v>718</v>
      </c>
      <c r="G143" s="38"/>
      <c r="H143" s="38"/>
      <c r="I143" s="142"/>
      <c r="J143" s="38"/>
      <c r="K143" s="38"/>
      <c r="L143" s="42"/>
      <c r="M143" s="229"/>
      <c r="N143" s="78"/>
      <c r="O143" s="78"/>
      <c r="P143" s="78"/>
      <c r="Q143" s="78"/>
      <c r="R143" s="78"/>
      <c r="S143" s="78"/>
      <c r="T143" s="79"/>
      <c r="AT143" s="16" t="s">
        <v>140</v>
      </c>
      <c r="AU143" s="16" t="s">
        <v>145</v>
      </c>
    </row>
    <row r="144" s="12" customFormat="1">
      <c r="B144" s="230"/>
      <c r="C144" s="231"/>
      <c r="D144" s="227" t="s">
        <v>142</v>
      </c>
      <c r="E144" s="232" t="s">
        <v>1</v>
      </c>
      <c r="F144" s="233" t="s">
        <v>719</v>
      </c>
      <c r="G144" s="231"/>
      <c r="H144" s="234">
        <v>88725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142</v>
      </c>
      <c r="AU144" s="240" t="s">
        <v>145</v>
      </c>
      <c r="AV144" s="12" t="s">
        <v>76</v>
      </c>
      <c r="AW144" s="12" t="s">
        <v>30</v>
      </c>
      <c r="AX144" s="12" t="s">
        <v>68</v>
      </c>
      <c r="AY144" s="240" t="s">
        <v>131</v>
      </c>
    </row>
    <row r="145" s="13" customFormat="1">
      <c r="B145" s="241"/>
      <c r="C145" s="242"/>
      <c r="D145" s="227" t="s">
        <v>142</v>
      </c>
      <c r="E145" s="243" t="s">
        <v>1</v>
      </c>
      <c r="F145" s="244" t="s">
        <v>720</v>
      </c>
      <c r="G145" s="242"/>
      <c r="H145" s="245">
        <v>88725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AT145" s="251" t="s">
        <v>142</v>
      </c>
      <c r="AU145" s="251" t="s">
        <v>145</v>
      </c>
      <c r="AV145" s="13" t="s">
        <v>145</v>
      </c>
      <c r="AW145" s="13" t="s">
        <v>30</v>
      </c>
      <c r="AX145" s="13" t="s">
        <v>68</v>
      </c>
      <c r="AY145" s="251" t="s">
        <v>131</v>
      </c>
    </row>
    <row r="146" s="14" customFormat="1">
      <c r="B146" s="252"/>
      <c r="C146" s="253"/>
      <c r="D146" s="227" t="s">
        <v>142</v>
      </c>
      <c r="E146" s="254" t="s">
        <v>1</v>
      </c>
      <c r="F146" s="255" t="s">
        <v>146</v>
      </c>
      <c r="G146" s="253"/>
      <c r="H146" s="256">
        <v>88725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AT146" s="262" t="s">
        <v>142</v>
      </c>
      <c r="AU146" s="262" t="s">
        <v>145</v>
      </c>
      <c r="AV146" s="14" t="s">
        <v>138</v>
      </c>
      <c r="AW146" s="14" t="s">
        <v>30</v>
      </c>
      <c r="AX146" s="14" t="s">
        <v>31</v>
      </c>
      <c r="AY146" s="262" t="s">
        <v>131</v>
      </c>
    </row>
    <row r="147" s="1" customFormat="1" ht="16.5" customHeight="1">
      <c r="B147" s="37"/>
      <c r="C147" s="216" t="s">
        <v>9</v>
      </c>
      <c r="D147" s="216" t="s">
        <v>133</v>
      </c>
      <c r="E147" s="217" t="s">
        <v>721</v>
      </c>
      <c r="F147" s="218" t="s">
        <v>722</v>
      </c>
      <c r="G147" s="219" t="s">
        <v>377</v>
      </c>
      <c r="H147" s="220">
        <v>6825</v>
      </c>
      <c r="I147" s="221"/>
      <c r="J147" s="220">
        <f>ROUND(I147*H147,1)</f>
        <v>0</v>
      </c>
      <c r="K147" s="218" t="s">
        <v>137</v>
      </c>
      <c r="L147" s="42"/>
      <c r="M147" s="222" t="s">
        <v>1</v>
      </c>
      <c r="N147" s="223" t="s">
        <v>39</v>
      </c>
      <c r="O147" s="7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AR147" s="16" t="s">
        <v>138</v>
      </c>
      <c r="AT147" s="16" t="s">
        <v>133</v>
      </c>
      <c r="AU147" s="16" t="s">
        <v>145</v>
      </c>
      <c r="AY147" s="16" t="s">
        <v>131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6" t="s">
        <v>31</v>
      </c>
      <c r="BK147" s="226">
        <f>ROUND(I147*H147,1)</f>
        <v>0</v>
      </c>
      <c r="BL147" s="16" t="s">
        <v>138</v>
      </c>
      <c r="BM147" s="16" t="s">
        <v>723</v>
      </c>
    </row>
    <row r="148" s="1" customFormat="1">
      <c r="B148" s="37"/>
      <c r="C148" s="38"/>
      <c r="D148" s="227" t="s">
        <v>140</v>
      </c>
      <c r="E148" s="38"/>
      <c r="F148" s="228" t="s">
        <v>724</v>
      </c>
      <c r="G148" s="38"/>
      <c r="H148" s="38"/>
      <c r="I148" s="142"/>
      <c r="J148" s="38"/>
      <c r="K148" s="38"/>
      <c r="L148" s="42"/>
      <c r="M148" s="229"/>
      <c r="N148" s="78"/>
      <c r="O148" s="78"/>
      <c r="P148" s="78"/>
      <c r="Q148" s="78"/>
      <c r="R148" s="78"/>
      <c r="S148" s="78"/>
      <c r="T148" s="79"/>
      <c r="AT148" s="16" t="s">
        <v>140</v>
      </c>
      <c r="AU148" s="16" t="s">
        <v>145</v>
      </c>
    </row>
    <row r="149" s="12" customFormat="1">
      <c r="B149" s="230"/>
      <c r="C149" s="231"/>
      <c r="D149" s="227" t="s">
        <v>142</v>
      </c>
      <c r="E149" s="232" t="s">
        <v>1</v>
      </c>
      <c r="F149" s="233" t="s">
        <v>725</v>
      </c>
      <c r="G149" s="231"/>
      <c r="H149" s="234">
        <v>6825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142</v>
      </c>
      <c r="AU149" s="240" t="s">
        <v>145</v>
      </c>
      <c r="AV149" s="12" t="s">
        <v>76</v>
      </c>
      <c r="AW149" s="12" t="s">
        <v>30</v>
      </c>
      <c r="AX149" s="12" t="s">
        <v>68</v>
      </c>
      <c r="AY149" s="240" t="s">
        <v>131</v>
      </c>
    </row>
    <row r="150" s="14" customFormat="1">
      <c r="B150" s="252"/>
      <c r="C150" s="253"/>
      <c r="D150" s="227" t="s">
        <v>142</v>
      </c>
      <c r="E150" s="254" t="s">
        <v>1</v>
      </c>
      <c r="F150" s="255" t="s">
        <v>146</v>
      </c>
      <c r="G150" s="253"/>
      <c r="H150" s="256">
        <v>6825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AT150" s="262" t="s">
        <v>142</v>
      </c>
      <c r="AU150" s="262" t="s">
        <v>145</v>
      </c>
      <c r="AV150" s="14" t="s">
        <v>138</v>
      </c>
      <c r="AW150" s="14" t="s">
        <v>30</v>
      </c>
      <c r="AX150" s="14" t="s">
        <v>31</v>
      </c>
      <c r="AY150" s="262" t="s">
        <v>131</v>
      </c>
    </row>
    <row r="151" s="1" customFormat="1" ht="16.5" customHeight="1">
      <c r="B151" s="37"/>
      <c r="C151" s="216" t="s">
        <v>227</v>
      </c>
      <c r="D151" s="216" t="s">
        <v>133</v>
      </c>
      <c r="E151" s="217" t="s">
        <v>726</v>
      </c>
      <c r="F151" s="218" t="s">
        <v>727</v>
      </c>
      <c r="G151" s="219" t="s">
        <v>377</v>
      </c>
      <c r="H151" s="220">
        <v>6825</v>
      </c>
      <c r="I151" s="221"/>
      <c r="J151" s="220">
        <f>ROUND(I151*H151,1)</f>
        <v>0</v>
      </c>
      <c r="K151" s="218" t="s">
        <v>137</v>
      </c>
      <c r="L151" s="42"/>
      <c r="M151" s="222" t="s">
        <v>1</v>
      </c>
      <c r="N151" s="223" t="s">
        <v>39</v>
      </c>
      <c r="O151" s="7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AR151" s="16" t="s">
        <v>138</v>
      </c>
      <c r="AT151" s="16" t="s">
        <v>133</v>
      </c>
      <c r="AU151" s="16" t="s">
        <v>145</v>
      </c>
      <c r="AY151" s="16" t="s">
        <v>131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6" t="s">
        <v>31</v>
      </c>
      <c r="BK151" s="226">
        <f>ROUND(I151*H151,1)</f>
        <v>0</v>
      </c>
      <c r="BL151" s="16" t="s">
        <v>138</v>
      </c>
      <c r="BM151" s="16" t="s">
        <v>728</v>
      </c>
    </row>
    <row r="152" s="1" customFormat="1">
      <c r="B152" s="37"/>
      <c r="C152" s="38"/>
      <c r="D152" s="227" t="s">
        <v>140</v>
      </c>
      <c r="E152" s="38"/>
      <c r="F152" s="228" t="s">
        <v>729</v>
      </c>
      <c r="G152" s="38"/>
      <c r="H152" s="38"/>
      <c r="I152" s="142"/>
      <c r="J152" s="38"/>
      <c r="K152" s="38"/>
      <c r="L152" s="42"/>
      <c r="M152" s="229"/>
      <c r="N152" s="78"/>
      <c r="O152" s="78"/>
      <c r="P152" s="78"/>
      <c r="Q152" s="78"/>
      <c r="R152" s="78"/>
      <c r="S152" s="78"/>
      <c r="T152" s="79"/>
      <c r="AT152" s="16" t="s">
        <v>140</v>
      </c>
      <c r="AU152" s="16" t="s">
        <v>145</v>
      </c>
    </row>
    <row r="153" s="12" customFormat="1">
      <c r="B153" s="230"/>
      <c r="C153" s="231"/>
      <c r="D153" s="227" t="s">
        <v>142</v>
      </c>
      <c r="E153" s="232" t="s">
        <v>1</v>
      </c>
      <c r="F153" s="233" t="s">
        <v>725</v>
      </c>
      <c r="G153" s="231"/>
      <c r="H153" s="234">
        <v>6825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AT153" s="240" t="s">
        <v>142</v>
      </c>
      <c r="AU153" s="240" t="s">
        <v>145</v>
      </c>
      <c r="AV153" s="12" t="s">
        <v>76</v>
      </c>
      <c r="AW153" s="12" t="s">
        <v>30</v>
      </c>
      <c r="AX153" s="12" t="s">
        <v>68</v>
      </c>
      <c r="AY153" s="240" t="s">
        <v>131</v>
      </c>
    </row>
    <row r="154" s="13" customFormat="1">
      <c r="B154" s="241"/>
      <c r="C154" s="242"/>
      <c r="D154" s="227" t="s">
        <v>142</v>
      </c>
      <c r="E154" s="243" t="s">
        <v>1</v>
      </c>
      <c r="F154" s="244" t="s">
        <v>730</v>
      </c>
      <c r="G154" s="242"/>
      <c r="H154" s="245">
        <v>6825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AT154" s="251" t="s">
        <v>142</v>
      </c>
      <c r="AU154" s="251" t="s">
        <v>145</v>
      </c>
      <c r="AV154" s="13" t="s">
        <v>145</v>
      </c>
      <c r="AW154" s="13" t="s">
        <v>30</v>
      </c>
      <c r="AX154" s="13" t="s">
        <v>68</v>
      </c>
      <c r="AY154" s="251" t="s">
        <v>131</v>
      </c>
    </row>
    <row r="155" s="14" customFormat="1">
      <c r="B155" s="252"/>
      <c r="C155" s="253"/>
      <c r="D155" s="227" t="s">
        <v>142</v>
      </c>
      <c r="E155" s="254" t="s">
        <v>1</v>
      </c>
      <c r="F155" s="255" t="s">
        <v>146</v>
      </c>
      <c r="G155" s="253"/>
      <c r="H155" s="256">
        <v>6825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AT155" s="262" t="s">
        <v>142</v>
      </c>
      <c r="AU155" s="262" t="s">
        <v>145</v>
      </c>
      <c r="AV155" s="14" t="s">
        <v>138</v>
      </c>
      <c r="AW155" s="14" t="s">
        <v>30</v>
      </c>
      <c r="AX155" s="14" t="s">
        <v>31</v>
      </c>
      <c r="AY155" s="262" t="s">
        <v>131</v>
      </c>
    </row>
    <row r="156" s="11" customFormat="1" ht="22.8" customHeight="1">
      <c r="B156" s="200"/>
      <c r="C156" s="201"/>
      <c r="D156" s="202" t="s">
        <v>67</v>
      </c>
      <c r="E156" s="214" t="s">
        <v>372</v>
      </c>
      <c r="F156" s="214" t="s">
        <v>373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SUM(P157:P158)</f>
        <v>0</v>
      </c>
      <c r="Q156" s="208"/>
      <c r="R156" s="209">
        <f>SUM(R157:R158)</f>
        <v>0</v>
      </c>
      <c r="S156" s="208"/>
      <c r="T156" s="210">
        <f>SUM(T157:T158)</f>
        <v>0</v>
      </c>
      <c r="AR156" s="211" t="s">
        <v>31</v>
      </c>
      <c r="AT156" s="212" t="s">
        <v>67</v>
      </c>
      <c r="AU156" s="212" t="s">
        <v>31</v>
      </c>
      <c r="AY156" s="211" t="s">
        <v>131</v>
      </c>
      <c r="BK156" s="213">
        <f>SUM(BK157:BK158)</f>
        <v>0</v>
      </c>
    </row>
    <row r="157" s="1" customFormat="1" ht="16.5" customHeight="1">
      <c r="B157" s="37"/>
      <c r="C157" s="216" t="s">
        <v>232</v>
      </c>
      <c r="D157" s="216" t="s">
        <v>133</v>
      </c>
      <c r="E157" s="217" t="s">
        <v>375</v>
      </c>
      <c r="F157" s="218" t="s">
        <v>376</v>
      </c>
      <c r="G157" s="219" t="s">
        <v>377</v>
      </c>
      <c r="H157" s="220">
        <v>503.10000000000002</v>
      </c>
      <c r="I157" s="221"/>
      <c r="J157" s="220">
        <f>ROUND(I157*H157,1)</f>
        <v>0</v>
      </c>
      <c r="K157" s="218" t="s">
        <v>137</v>
      </c>
      <c r="L157" s="42"/>
      <c r="M157" s="222" t="s">
        <v>1</v>
      </c>
      <c r="N157" s="223" t="s">
        <v>39</v>
      </c>
      <c r="O157" s="7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AR157" s="16" t="s">
        <v>138</v>
      </c>
      <c r="AT157" s="16" t="s">
        <v>133</v>
      </c>
      <c r="AU157" s="16" t="s">
        <v>76</v>
      </c>
      <c r="AY157" s="16" t="s">
        <v>131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6" t="s">
        <v>31</v>
      </c>
      <c r="BK157" s="226">
        <f>ROUND(I157*H157,1)</f>
        <v>0</v>
      </c>
      <c r="BL157" s="16" t="s">
        <v>138</v>
      </c>
      <c r="BM157" s="16" t="s">
        <v>731</v>
      </c>
    </row>
    <row r="158" s="1" customFormat="1">
      <c r="B158" s="37"/>
      <c r="C158" s="38"/>
      <c r="D158" s="227" t="s">
        <v>140</v>
      </c>
      <c r="E158" s="38"/>
      <c r="F158" s="228" t="s">
        <v>379</v>
      </c>
      <c r="G158" s="38"/>
      <c r="H158" s="38"/>
      <c r="I158" s="142"/>
      <c r="J158" s="38"/>
      <c r="K158" s="38"/>
      <c r="L158" s="42"/>
      <c r="M158" s="272"/>
      <c r="N158" s="273"/>
      <c r="O158" s="273"/>
      <c r="P158" s="273"/>
      <c r="Q158" s="273"/>
      <c r="R158" s="273"/>
      <c r="S158" s="273"/>
      <c r="T158" s="274"/>
      <c r="AT158" s="16" t="s">
        <v>140</v>
      </c>
      <c r="AU158" s="16" t="s">
        <v>76</v>
      </c>
    </row>
    <row r="159" s="1" customFormat="1" ht="6.96" customHeight="1">
      <c r="B159" s="56"/>
      <c r="C159" s="57"/>
      <c r="D159" s="57"/>
      <c r="E159" s="57"/>
      <c r="F159" s="57"/>
      <c r="G159" s="57"/>
      <c r="H159" s="57"/>
      <c r="I159" s="166"/>
      <c r="J159" s="57"/>
      <c r="K159" s="57"/>
      <c r="L159" s="42"/>
    </row>
  </sheetData>
  <sheetProtection sheet="1" autoFilter="0" formatColumns="0" formatRows="0" objects="1" scenarios="1" spinCount="100000" saltValue="jhRymEzXgO1NT/FHUAhUXGUv4+jx2yQPF3vIKE62bcrdIdAPYyn5EXaL83pg4l28DdKXUbgl7ZwB2vLF3Eqpjg==" hashValue="juEqX6iN2W+OxQBpaC3bDXe7h9Rjp+OMspmAMqOzRFqhY0WW9plX+2ESd+tNLpb30kIZLhvWELs1S3dd9H45UQ==" algorithmName="SHA-512" password="CC35"/>
  <autoFilter ref="C83:K15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5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93</v>
      </c>
    </row>
    <row r="3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76</v>
      </c>
    </row>
    <row r="4" ht="24.96" customHeight="1">
      <c r="B4" s="19"/>
      <c r="D4" s="139" t="s">
        <v>100</v>
      </c>
      <c r="L4" s="19"/>
      <c r="M4" s="23" t="s">
        <v>11</v>
      </c>
      <c r="AT4" s="16" t="s">
        <v>4</v>
      </c>
    </row>
    <row r="5" ht="6.96" customHeight="1">
      <c r="B5" s="19"/>
      <c r="L5" s="19"/>
    </row>
    <row r="6" ht="12" customHeight="1">
      <c r="B6" s="19"/>
      <c r="D6" s="140" t="s">
        <v>16</v>
      </c>
      <c r="L6" s="19"/>
    </row>
    <row r="7" ht="16.5" customHeight="1">
      <c r="B7" s="19"/>
      <c r="E7" s="141" t="str">
        <f>'Rekapitulace stavby'!K6</f>
        <v>VD Letovice-odstranění sedimentů</v>
      </c>
      <c r="F7" s="140"/>
      <c r="G7" s="140"/>
      <c r="H7" s="140"/>
      <c r="L7" s="19"/>
    </row>
    <row r="8" ht="12" customHeight="1">
      <c r="B8" s="19"/>
      <c r="D8" s="140" t="s">
        <v>101</v>
      </c>
      <c r="L8" s="19"/>
    </row>
    <row r="9" s="1" customFormat="1" ht="16.5" customHeight="1">
      <c r="B9" s="42"/>
      <c r="E9" s="141" t="s">
        <v>732</v>
      </c>
      <c r="F9" s="1"/>
      <c r="G9" s="1"/>
      <c r="H9" s="1"/>
      <c r="I9" s="142"/>
      <c r="L9" s="42"/>
    </row>
    <row r="10" s="1" customFormat="1" ht="12" customHeight="1">
      <c r="B10" s="42"/>
      <c r="D10" s="140" t="s">
        <v>103</v>
      </c>
      <c r="I10" s="142"/>
      <c r="L10" s="42"/>
    </row>
    <row r="11" s="1" customFormat="1" ht="36.96" customHeight="1">
      <c r="B11" s="42"/>
      <c r="E11" s="143" t="s">
        <v>733</v>
      </c>
      <c r="F11" s="1"/>
      <c r="G11" s="1"/>
      <c r="H11" s="1"/>
      <c r="I11" s="142"/>
      <c r="L11" s="42"/>
    </row>
    <row r="12" s="1" customFormat="1">
      <c r="B12" s="42"/>
      <c r="I12" s="142"/>
      <c r="L12" s="42"/>
    </row>
    <row r="13" s="1" customFormat="1" ht="12" customHeight="1">
      <c r="B13" s="42"/>
      <c r="D13" s="140" t="s">
        <v>18</v>
      </c>
      <c r="F13" s="16" t="s">
        <v>1</v>
      </c>
      <c r="I13" s="144" t="s">
        <v>19</v>
      </c>
      <c r="J13" s="16" t="s">
        <v>1</v>
      </c>
      <c r="L13" s="42"/>
    </row>
    <row r="14" s="1" customFormat="1" ht="12" customHeight="1">
      <c r="B14" s="42"/>
      <c r="D14" s="140" t="s">
        <v>20</v>
      </c>
      <c r="F14" s="16" t="s">
        <v>21</v>
      </c>
      <c r="I14" s="144" t="s">
        <v>22</v>
      </c>
      <c r="J14" s="145" t="str">
        <f>'Rekapitulace stavby'!AN8</f>
        <v>5. 2. 2019</v>
      </c>
      <c r="L14" s="42"/>
    </row>
    <row r="15" s="1" customFormat="1" ht="10.8" customHeight="1">
      <c r="B15" s="42"/>
      <c r="I15" s="142"/>
      <c r="L15" s="42"/>
    </row>
    <row r="16" s="1" customFormat="1" ht="12" customHeight="1">
      <c r="B16" s="42"/>
      <c r="D16" s="140" t="s">
        <v>24</v>
      </c>
      <c r="I16" s="144" t="s">
        <v>25</v>
      </c>
      <c r="J16" s="16" t="str">
        <f>IF('Rekapitulace stavby'!AN10="","",'Rekapitulace stavby'!AN10)</f>
        <v/>
      </c>
      <c r="L16" s="42"/>
    </row>
    <row r="17" s="1" customFormat="1" ht="18" customHeight="1">
      <c r="B17" s="42"/>
      <c r="E17" s="16" t="str">
        <f>IF('Rekapitulace stavby'!E11="","",'Rekapitulace stavby'!E11)</f>
        <v xml:space="preserve"> </v>
      </c>
      <c r="I17" s="144" t="s">
        <v>26</v>
      </c>
      <c r="J17" s="16" t="str">
        <f>IF('Rekapitulace stavby'!AN11="","",'Rekapitulace stavby'!AN11)</f>
        <v/>
      </c>
      <c r="L17" s="42"/>
    </row>
    <row r="18" s="1" customFormat="1" ht="6.96" customHeight="1">
      <c r="B18" s="42"/>
      <c r="I18" s="142"/>
      <c r="L18" s="42"/>
    </row>
    <row r="19" s="1" customFormat="1" ht="12" customHeight="1">
      <c r="B19" s="42"/>
      <c r="D19" s="140" t="s">
        <v>27</v>
      </c>
      <c r="I19" s="144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6"/>
      <c r="G20" s="16"/>
      <c r="H20" s="16"/>
      <c r="I20" s="144" t="s">
        <v>26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2"/>
      <c r="L21" s="42"/>
    </row>
    <row r="22" s="1" customFormat="1" ht="12" customHeight="1">
      <c r="B22" s="42"/>
      <c r="D22" s="140" t="s">
        <v>29</v>
      </c>
      <c r="I22" s="144" t="s">
        <v>25</v>
      </c>
      <c r="J22" s="16" t="str">
        <f>IF('Rekapitulace stavby'!AN16="","",'Rekapitulace stavby'!AN16)</f>
        <v/>
      </c>
      <c r="L22" s="42"/>
    </row>
    <row r="23" s="1" customFormat="1" ht="18" customHeight="1">
      <c r="B23" s="42"/>
      <c r="E23" s="16" t="str">
        <f>IF('Rekapitulace stavby'!E17="","",'Rekapitulace stavby'!E17)</f>
        <v xml:space="preserve"> </v>
      </c>
      <c r="I23" s="144" t="s">
        <v>26</v>
      </c>
      <c r="J23" s="16" t="str">
        <f>IF('Rekapitulace stavby'!AN17="","",'Rekapitulace stavby'!AN17)</f>
        <v/>
      </c>
      <c r="L23" s="42"/>
    </row>
    <row r="24" s="1" customFormat="1" ht="6.96" customHeight="1">
      <c r="B24" s="42"/>
      <c r="I24" s="142"/>
      <c r="L24" s="42"/>
    </row>
    <row r="25" s="1" customFormat="1" ht="12" customHeight="1">
      <c r="B25" s="42"/>
      <c r="D25" s="140" t="s">
        <v>32</v>
      </c>
      <c r="I25" s="144" t="s">
        <v>25</v>
      </c>
      <c r="J25" s="16" t="str">
        <f>IF('Rekapitulace stavby'!AN19="","",'Rekapitulace stavby'!AN19)</f>
        <v/>
      </c>
      <c r="L25" s="42"/>
    </row>
    <row r="26" s="1" customFormat="1" ht="18" customHeight="1">
      <c r="B26" s="42"/>
      <c r="E26" s="16" t="str">
        <f>IF('Rekapitulace stavby'!E20="","",'Rekapitulace stavby'!E20)</f>
        <v xml:space="preserve"> </v>
      </c>
      <c r="I26" s="144" t="s">
        <v>26</v>
      </c>
      <c r="J26" s="16" t="str">
        <f>IF('Rekapitulace stavby'!AN20="","",'Rekapitulace stavby'!AN20)</f>
        <v/>
      </c>
      <c r="L26" s="42"/>
    </row>
    <row r="27" s="1" customFormat="1" ht="6.96" customHeight="1">
      <c r="B27" s="42"/>
      <c r="I27" s="142"/>
      <c r="L27" s="42"/>
    </row>
    <row r="28" s="1" customFormat="1" ht="12" customHeight="1">
      <c r="B28" s="42"/>
      <c r="D28" s="140" t="s">
        <v>33</v>
      </c>
      <c r="I28" s="142"/>
      <c r="L28" s="42"/>
    </row>
    <row r="29" s="7" customFormat="1" ht="16.5" customHeight="1">
      <c r="B29" s="146"/>
      <c r="E29" s="147" t="s">
        <v>1</v>
      </c>
      <c r="F29" s="147"/>
      <c r="G29" s="147"/>
      <c r="H29" s="147"/>
      <c r="I29" s="148"/>
      <c r="L29" s="146"/>
    </row>
    <row r="30" s="1" customFormat="1" ht="6.96" customHeight="1">
      <c r="B30" s="42"/>
      <c r="I30" s="142"/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49"/>
      <c r="J31" s="70"/>
      <c r="K31" s="70"/>
      <c r="L31" s="42"/>
    </row>
    <row r="32" s="1" customFormat="1" ht="25.44" customHeight="1">
      <c r="B32" s="42"/>
      <c r="D32" s="150" t="s">
        <v>34</v>
      </c>
      <c r="I32" s="142"/>
      <c r="J32" s="151">
        <f>ROUND(J90, 0)</f>
        <v>0</v>
      </c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49"/>
      <c r="J33" s="70"/>
      <c r="K33" s="70"/>
      <c r="L33" s="42"/>
    </row>
    <row r="34" s="1" customFormat="1" ht="14.4" customHeight="1">
      <c r="B34" s="42"/>
      <c r="F34" s="152" t="s">
        <v>36</v>
      </c>
      <c r="I34" s="153" t="s">
        <v>35</v>
      </c>
      <c r="J34" s="152" t="s">
        <v>37</v>
      </c>
      <c r="L34" s="42"/>
    </row>
    <row r="35" s="1" customFormat="1" ht="14.4" customHeight="1">
      <c r="B35" s="42"/>
      <c r="D35" s="140" t="s">
        <v>38</v>
      </c>
      <c r="E35" s="140" t="s">
        <v>39</v>
      </c>
      <c r="F35" s="154">
        <f>ROUND((SUM(BE90:BE466)),  0)</f>
        <v>0</v>
      </c>
      <c r="I35" s="155">
        <v>0.20999999999999999</v>
      </c>
      <c r="J35" s="154">
        <f>ROUND(((SUM(BE90:BE466))*I35),  0)</f>
        <v>0</v>
      </c>
      <c r="L35" s="42"/>
    </row>
    <row r="36" s="1" customFormat="1" ht="14.4" customHeight="1">
      <c r="B36" s="42"/>
      <c r="E36" s="140" t="s">
        <v>40</v>
      </c>
      <c r="F36" s="154">
        <f>ROUND((SUM(BF90:BF466)),  0)</f>
        <v>0</v>
      </c>
      <c r="I36" s="155">
        <v>0.14999999999999999</v>
      </c>
      <c r="J36" s="154">
        <f>ROUND(((SUM(BF90:BF466))*I36),  0)</f>
        <v>0</v>
      </c>
      <c r="L36" s="42"/>
    </row>
    <row r="37" hidden="1" s="1" customFormat="1" ht="14.4" customHeight="1">
      <c r="B37" s="42"/>
      <c r="E37" s="140" t="s">
        <v>41</v>
      </c>
      <c r="F37" s="154">
        <f>ROUND((SUM(BG90:BG466)),  0)</f>
        <v>0</v>
      </c>
      <c r="I37" s="155">
        <v>0.20999999999999999</v>
      </c>
      <c r="J37" s="154">
        <f>0</f>
        <v>0</v>
      </c>
      <c r="L37" s="42"/>
    </row>
    <row r="38" hidden="1" s="1" customFormat="1" ht="14.4" customHeight="1">
      <c r="B38" s="42"/>
      <c r="E38" s="140" t="s">
        <v>42</v>
      </c>
      <c r="F38" s="154">
        <f>ROUND((SUM(BH90:BH466)),  0)</f>
        <v>0</v>
      </c>
      <c r="I38" s="155">
        <v>0.14999999999999999</v>
      </c>
      <c r="J38" s="154">
        <f>0</f>
        <v>0</v>
      </c>
      <c r="L38" s="42"/>
    </row>
    <row r="39" hidden="1" s="1" customFormat="1" ht="14.4" customHeight="1">
      <c r="B39" s="42"/>
      <c r="E39" s="140" t="s">
        <v>43</v>
      </c>
      <c r="F39" s="154">
        <f>ROUND((SUM(BI90:BI466)),  0)</f>
        <v>0</v>
      </c>
      <c r="I39" s="155">
        <v>0</v>
      </c>
      <c r="J39" s="154">
        <f>0</f>
        <v>0</v>
      </c>
      <c r="L39" s="42"/>
    </row>
    <row r="40" s="1" customFormat="1" ht="6.96" customHeight="1">
      <c r="B40" s="42"/>
      <c r="I40" s="142"/>
      <c r="L40" s="42"/>
    </row>
    <row r="41" s="1" customFormat="1" ht="25.44" customHeight="1">
      <c r="B41" s="42"/>
      <c r="C41" s="156"/>
      <c r="D41" s="157" t="s">
        <v>44</v>
      </c>
      <c r="E41" s="158"/>
      <c r="F41" s="158"/>
      <c r="G41" s="159" t="s">
        <v>45</v>
      </c>
      <c r="H41" s="160" t="s">
        <v>46</v>
      </c>
      <c r="I41" s="161"/>
      <c r="J41" s="162">
        <f>SUM(J32:J39)</f>
        <v>0</v>
      </c>
      <c r="K41" s="163"/>
      <c r="L41" s="42"/>
    </row>
    <row r="42" s="1" customFormat="1" ht="14.4" customHeight="1">
      <c r="B42" s="164"/>
      <c r="C42" s="165"/>
      <c r="D42" s="165"/>
      <c r="E42" s="165"/>
      <c r="F42" s="165"/>
      <c r="G42" s="165"/>
      <c r="H42" s="165"/>
      <c r="I42" s="166"/>
      <c r="J42" s="165"/>
      <c r="K42" s="165"/>
      <c r="L42" s="42"/>
    </row>
    <row r="46" s="1" customFormat="1" ht="6.96" customHeight="1">
      <c r="B46" s="167"/>
      <c r="C46" s="168"/>
      <c r="D46" s="168"/>
      <c r="E46" s="168"/>
      <c r="F46" s="168"/>
      <c r="G46" s="168"/>
      <c r="H46" s="168"/>
      <c r="I46" s="169"/>
      <c r="J46" s="168"/>
      <c r="K46" s="168"/>
      <c r="L46" s="42"/>
    </row>
    <row r="47" s="1" customFormat="1" ht="24.96" customHeight="1">
      <c r="B47" s="37"/>
      <c r="C47" s="22" t="s">
        <v>105</v>
      </c>
      <c r="D47" s="38"/>
      <c r="E47" s="38"/>
      <c r="F47" s="38"/>
      <c r="G47" s="38"/>
      <c r="H47" s="38"/>
      <c r="I47" s="142"/>
      <c r="J47" s="38"/>
      <c r="K47" s="38"/>
      <c r="L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142"/>
      <c r="J48" s="38"/>
      <c r="K48" s="38"/>
      <c r="L48" s="42"/>
    </row>
    <row r="49" s="1" customFormat="1" ht="12" customHeight="1">
      <c r="B49" s="37"/>
      <c r="C49" s="31" t="s">
        <v>16</v>
      </c>
      <c r="D49" s="38"/>
      <c r="E49" s="38"/>
      <c r="F49" s="38"/>
      <c r="G49" s="38"/>
      <c r="H49" s="38"/>
      <c r="I49" s="142"/>
      <c r="J49" s="38"/>
      <c r="K49" s="38"/>
      <c r="L49" s="42"/>
    </row>
    <row r="50" s="1" customFormat="1" ht="16.5" customHeight="1">
      <c r="B50" s="37"/>
      <c r="C50" s="38"/>
      <c r="D50" s="38"/>
      <c r="E50" s="170" t="str">
        <f>E7</f>
        <v>VD Letovice-odstranění sedimentů</v>
      </c>
      <c r="F50" s="31"/>
      <c r="G50" s="31"/>
      <c r="H50" s="31"/>
      <c r="I50" s="142"/>
      <c r="J50" s="38"/>
      <c r="K50" s="38"/>
      <c r="L50" s="42"/>
    </row>
    <row r="51" ht="12" customHeight="1">
      <c r="B51" s="20"/>
      <c r="C51" s="31" t="s">
        <v>101</v>
      </c>
      <c r="D51" s="21"/>
      <c r="E51" s="21"/>
      <c r="F51" s="21"/>
      <c r="G51" s="21"/>
      <c r="H51" s="21"/>
      <c r="I51" s="135"/>
      <c r="J51" s="21"/>
      <c r="K51" s="21"/>
      <c r="L51" s="19"/>
    </row>
    <row r="52" s="1" customFormat="1" ht="16.5" customHeight="1">
      <c r="B52" s="37"/>
      <c r="C52" s="38"/>
      <c r="D52" s="38"/>
      <c r="E52" s="170" t="s">
        <v>732</v>
      </c>
      <c r="F52" s="38"/>
      <c r="G52" s="38"/>
      <c r="H52" s="38"/>
      <c r="I52" s="142"/>
      <c r="J52" s="38"/>
      <c r="K52" s="38"/>
      <c r="L52" s="42"/>
    </row>
    <row r="53" s="1" customFormat="1" ht="12" customHeight="1">
      <c r="B53" s="37"/>
      <c r="C53" s="31" t="s">
        <v>103</v>
      </c>
      <c r="D53" s="38"/>
      <c r="E53" s="38"/>
      <c r="F53" s="38"/>
      <c r="G53" s="38"/>
      <c r="H53" s="38"/>
      <c r="I53" s="142"/>
      <c r="J53" s="38"/>
      <c r="K53" s="38"/>
      <c r="L53" s="42"/>
    </row>
    <row r="54" s="1" customFormat="1" ht="16.5" customHeight="1">
      <c r="B54" s="37"/>
      <c r="C54" s="38"/>
      <c r="D54" s="38"/>
      <c r="E54" s="63" t="str">
        <f>E11</f>
        <v>SO 03.1 - SO 03.1 - Terénní úpravy</v>
      </c>
      <c r="F54" s="38"/>
      <c r="G54" s="38"/>
      <c r="H54" s="38"/>
      <c r="I54" s="142"/>
      <c r="J54" s="38"/>
      <c r="K54" s="38"/>
      <c r="L54" s="42"/>
    </row>
    <row r="55" s="1" customFormat="1" ht="6.96" customHeight="1">
      <c r="B55" s="37"/>
      <c r="C55" s="38"/>
      <c r="D55" s="38"/>
      <c r="E55" s="38"/>
      <c r="F55" s="38"/>
      <c r="G55" s="38"/>
      <c r="H55" s="38"/>
      <c r="I55" s="142"/>
      <c r="J55" s="38"/>
      <c r="K55" s="38"/>
      <c r="L55" s="42"/>
    </row>
    <row r="56" s="1" customFormat="1" ht="12" customHeight="1">
      <c r="B56" s="37"/>
      <c r="C56" s="31" t="s">
        <v>20</v>
      </c>
      <c r="D56" s="38"/>
      <c r="E56" s="38"/>
      <c r="F56" s="26" t="str">
        <f>F14</f>
        <v xml:space="preserve"> </v>
      </c>
      <c r="G56" s="38"/>
      <c r="H56" s="38"/>
      <c r="I56" s="144" t="s">
        <v>22</v>
      </c>
      <c r="J56" s="66" t="str">
        <f>IF(J14="","",J14)</f>
        <v>5. 2. 2019</v>
      </c>
      <c r="K56" s="38"/>
      <c r="L56" s="42"/>
    </row>
    <row r="57" s="1" customFormat="1" ht="6.96" customHeight="1">
      <c r="B57" s="37"/>
      <c r="C57" s="38"/>
      <c r="D57" s="38"/>
      <c r="E57" s="38"/>
      <c r="F57" s="38"/>
      <c r="G57" s="38"/>
      <c r="H57" s="38"/>
      <c r="I57" s="142"/>
      <c r="J57" s="38"/>
      <c r="K57" s="38"/>
      <c r="L57" s="42"/>
    </row>
    <row r="58" s="1" customFormat="1" ht="13.65" customHeight="1">
      <c r="B58" s="37"/>
      <c r="C58" s="31" t="s">
        <v>24</v>
      </c>
      <c r="D58" s="38"/>
      <c r="E58" s="38"/>
      <c r="F58" s="26" t="str">
        <f>E17</f>
        <v xml:space="preserve"> </v>
      </c>
      <c r="G58" s="38"/>
      <c r="H58" s="38"/>
      <c r="I58" s="144" t="s">
        <v>29</v>
      </c>
      <c r="J58" s="35" t="str">
        <f>E23</f>
        <v xml:space="preserve"> </v>
      </c>
      <c r="K58" s="38"/>
      <c r="L58" s="42"/>
    </row>
    <row r="59" s="1" customFormat="1" ht="13.65" customHeight="1">
      <c r="B59" s="37"/>
      <c r="C59" s="31" t="s">
        <v>27</v>
      </c>
      <c r="D59" s="38"/>
      <c r="E59" s="38"/>
      <c r="F59" s="26" t="str">
        <f>IF(E20="","",E20)</f>
        <v>Vyplň údaj</v>
      </c>
      <c r="G59" s="38"/>
      <c r="H59" s="38"/>
      <c r="I59" s="144" t="s">
        <v>32</v>
      </c>
      <c r="J59" s="35" t="str">
        <f>E26</f>
        <v xml:space="preserve"> </v>
      </c>
      <c r="K59" s="38"/>
      <c r="L59" s="42"/>
    </row>
    <row r="60" s="1" customFormat="1" ht="10.32" customHeight="1">
      <c r="B60" s="37"/>
      <c r="C60" s="38"/>
      <c r="D60" s="38"/>
      <c r="E60" s="38"/>
      <c r="F60" s="38"/>
      <c r="G60" s="38"/>
      <c r="H60" s="38"/>
      <c r="I60" s="142"/>
      <c r="J60" s="38"/>
      <c r="K60" s="38"/>
      <c r="L60" s="42"/>
    </row>
    <row r="61" s="1" customFormat="1" ht="29.28" customHeight="1">
      <c r="B61" s="37"/>
      <c r="C61" s="171" t="s">
        <v>106</v>
      </c>
      <c r="D61" s="172"/>
      <c r="E61" s="172"/>
      <c r="F61" s="172"/>
      <c r="G61" s="172"/>
      <c r="H61" s="172"/>
      <c r="I61" s="173"/>
      <c r="J61" s="174" t="s">
        <v>107</v>
      </c>
      <c r="K61" s="172"/>
      <c r="L61" s="42"/>
    </row>
    <row r="62" s="1" customFormat="1" ht="10.32" customHeight="1">
      <c r="B62" s="37"/>
      <c r="C62" s="38"/>
      <c r="D62" s="38"/>
      <c r="E62" s="38"/>
      <c r="F62" s="38"/>
      <c r="G62" s="38"/>
      <c r="H62" s="38"/>
      <c r="I62" s="142"/>
      <c r="J62" s="38"/>
      <c r="K62" s="38"/>
      <c r="L62" s="42"/>
    </row>
    <row r="63" s="1" customFormat="1" ht="22.8" customHeight="1">
      <c r="B63" s="37"/>
      <c r="C63" s="175" t="s">
        <v>108</v>
      </c>
      <c r="D63" s="38"/>
      <c r="E63" s="38"/>
      <c r="F63" s="38"/>
      <c r="G63" s="38"/>
      <c r="H63" s="38"/>
      <c r="I63" s="142"/>
      <c r="J63" s="97">
        <f>J90</f>
        <v>0</v>
      </c>
      <c r="K63" s="38"/>
      <c r="L63" s="42"/>
      <c r="AU63" s="16" t="s">
        <v>109</v>
      </c>
    </row>
    <row r="64" s="8" customFormat="1" ht="24.96" customHeight="1">
      <c r="B64" s="176"/>
      <c r="C64" s="177"/>
      <c r="D64" s="178" t="s">
        <v>110</v>
      </c>
      <c r="E64" s="179"/>
      <c r="F64" s="179"/>
      <c r="G64" s="179"/>
      <c r="H64" s="179"/>
      <c r="I64" s="180"/>
      <c r="J64" s="181">
        <f>J91</f>
        <v>0</v>
      </c>
      <c r="K64" s="177"/>
      <c r="L64" s="182"/>
    </row>
    <row r="65" s="9" customFormat="1" ht="19.92" customHeight="1">
      <c r="B65" s="183"/>
      <c r="C65" s="121"/>
      <c r="D65" s="184" t="s">
        <v>111</v>
      </c>
      <c r="E65" s="185"/>
      <c r="F65" s="185"/>
      <c r="G65" s="185"/>
      <c r="H65" s="185"/>
      <c r="I65" s="186"/>
      <c r="J65" s="187">
        <f>J92</f>
        <v>0</v>
      </c>
      <c r="K65" s="121"/>
      <c r="L65" s="188"/>
    </row>
    <row r="66" s="9" customFormat="1" ht="19.92" customHeight="1">
      <c r="B66" s="183"/>
      <c r="C66" s="121"/>
      <c r="D66" s="184" t="s">
        <v>112</v>
      </c>
      <c r="E66" s="185"/>
      <c r="F66" s="185"/>
      <c r="G66" s="185"/>
      <c r="H66" s="185"/>
      <c r="I66" s="186"/>
      <c r="J66" s="187">
        <f>J437</f>
        <v>0</v>
      </c>
      <c r="K66" s="121"/>
      <c r="L66" s="188"/>
    </row>
    <row r="67" s="9" customFormat="1" ht="19.92" customHeight="1">
      <c r="B67" s="183"/>
      <c r="C67" s="121"/>
      <c r="D67" s="184" t="s">
        <v>113</v>
      </c>
      <c r="E67" s="185"/>
      <c r="F67" s="185"/>
      <c r="G67" s="185"/>
      <c r="H67" s="185"/>
      <c r="I67" s="186"/>
      <c r="J67" s="187">
        <f>J448</f>
        <v>0</v>
      </c>
      <c r="K67" s="121"/>
      <c r="L67" s="188"/>
    </row>
    <row r="68" s="9" customFormat="1" ht="19.92" customHeight="1">
      <c r="B68" s="183"/>
      <c r="C68" s="121"/>
      <c r="D68" s="184" t="s">
        <v>115</v>
      </c>
      <c r="E68" s="185"/>
      <c r="F68" s="185"/>
      <c r="G68" s="185"/>
      <c r="H68" s="185"/>
      <c r="I68" s="186"/>
      <c r="J68" s="187">
        <f>J464</f>
        <v>0</v>
      </c>
      <c r="K68" s="121"/>
      <c r="L68" s="188"/>
    </row>
    <row r="69" s="1" customFormat="1" ht="21.84" customHeight="1">
      <c r="B69" s="37"/>
      <c r="C69" s="38"/>
      <c r="D69" s="38"/>
      <c r="E69" s="38"/>
      <c r="F69" s="38"/>
      <c r="G69" s="38"/>
      <c r="H69" s="38"/>
      <c r="I69" s="142"/>
      <c r="J69" s="38"/>
      <c r="K69" s="38"/>
      <c r="L69" s="42"/>
    </row>
    <row r="70" s="1" customFormat="1" ht="6.96" customHeight="1">
      <c r="B70" s="56"/>
      <c r="C70" s="57"/>
      <c r="D70" s="57"/>
      <c r="E70" s="57"/>
      <c r="F70" s="57"/>
      <c r="G70" s="57"/>
      <c r="H70" s="57"/>
      <c r="I70" s="166"/>
      <c r="J70" s="57"/>
      <c r="K70" s="57"/>
      <c r="L70" s="42"/>
    </row>
    <row r="74" s="1" customFormat="1" ht="6.96" customHeight="1">
      <c r="B74" s="58"/>
      <c r="C74" s="59"/>
      <c r="D74" s="59"/>
      <c r="E74" s="59"/>
      <c r="F74" s="59"/>
      <c r="G74" s="59"/>
      <c r="H74" s="59"/>
      <c r="I74" s="169"/>
      <c r="J74" s="59"/>
      <c r="K74" s="59"/>
      <c r="L74" s="42"/>
    </row>
    <row r="75" s="1" customFormat="1" ht="24.96" customHeight="1">
      <c r="B75" s="37"/>
      <c r="C75" s="22" t="s">
        <v>116</v>
      </c>
      <c r="D75" s="38"/>
      <c r="E75" s="38"/>
      <c r="F75" s="38"/>
      <c r="G75" s="38"/>
      <c r="H75" s="38"/>
      <c r="I75" s="142"/>
      <c r="J75" s="38"/>
      <c r="K75" s="38"/>
      <c r="L75" s="42"/>
    </row>
    <row r="76" s="1" customFormat="1" ht="6.96" customHeight="1">
      <c r="B76" s="37"/>
      <c r="C76" s="38"/>
      <c r="D76" s="38"/>
      <c r="E76" s="38"/>
      <c r="F76" s="38"/>
      <c r="G76" s="38"/>
      <c r="H76" s="38"/>
      <c r="I76" s="142"/>
      <c r="J76" s="38"/>
      <c r="K76" s="38"/>
      <c r="L76" s="42"/>
    </row>
    <row r="77" s="1" customFormat="1" ht="12" customHeight="1">
      <c r="B77" s="37"/>
      <c r="C77" s="31" t="s">
        <v>16</v>
      </c>
      <c r="D77" s="38"/>
      <c r="E77" s="38"/>
      <c r="F77" s="38"/>
      <c r="G77" s="38"/>
      <c r="H77" s="38"/>
      <c r="I77" s="142"/>
      <c r="J77" s="38"/>
      <c r="K77" s="38"/>
      <c r="L77" s="42"/>
    </row>
    <row r="78" s="1" customFormat="1" ht="16.5" customHeight="1">
      <c r="B78" s="37"/>
      <c r="C78" s="38"/>
      <c r="D78" s="38"/>
      <c r="E78" s="170" t="str">
        <f>E7</f>
        <v>VD Letovice-odstranění sedimentů</v>
      </c>
      <c r="F78" s="31"/>
      <c r="G78" s="31"/>
      <c r="H78" s="31"/>
      <c r="I78" s="142"/>
      <c r="J78" s="38"/>
      <c r="K78" s="38"/>
      <c r="L78" s="42"/>
    </row>
    <row r="79" ht="12" customHeight="1">
      <c r="B79" s="20"/>
      <c r="C79" s="31" t="s">
        <v>101</v>
      </c>
      <c r="D79" s="21"/>
      <c r="E79" s="21"/>
      <c r="F79" s="21"/>
      <c r="G79" s="21"/>
      <c r="H79" s="21"/>
      <c r="I79" s="135"/>
      <c r="J79" s="21"/>
      <c r="K79" s="21"/>
      <c r="L79" s="19"/>
    </row>
    <row r="80" s="1" customFormat="1" ht="16.5" customHeight="1">
      <c r="B80" s="37"/>
      <c r="C80" s="38"/>
      <c r="D80" s="38"/>
      <c r="E80" s="170" t="s">
        <v>732</v>
      </c>
      <c r="F80" s="38"/>
      <c r="G80" s="38"/>
      <c r="H80" s="38"/>
      <c r="I80" s="142"/>
      <c r="J80" s="38"/>
      <c r="K80" s="38"/>
      <c r="L80" s="42"/>
    </row>
    <row r="81" s="1" customFormat="1" ht="12" customHeight="1">
      <c r="B81" s="37"/>
      <c r="C81" s="31" t="s">
        <v>103</v>
      </c>
      <c r="D81" s="38"/>
      <c r="E81" s="38"/>
      <c r="F81" s="38"/>
      <c r="G81" s="38"/>
      <c r="H81" s="38"/>
      <c r="I81" s="142"/>
      <c r="J81" s="38"/>
      <c r="K81" s="38"/>
      <c r="L81" s="42"/>
    </row>
    <row r="82" s="1" customFormat="1" ht="16.5" customHeight="1">
      <c r="B82" s="37"/>
      <c r="C82" s="38"/>
      <c r="D82" s="38"/>
      <c r="E82" s="63" t="str">
        <f>E11</f>
        <v>SO 03.1 - SO 03.1 - Terénní úpravy</v>
      </c>
      <c r="F82" s="38"/>
      <c r="G82" s="38"/>
      <c r="H82" s="38"/>
      <c r="I82" s="142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2"/>
      <c r="J83" s="38"/>
      <c r="K83" s="38"/>
      <c r="L83" s="42"/>
    </row>
    <row r="84" s="1" customFormat="1" ht="12" customHeight="1">
      <c r="B84" s="37"/>
      <c r="C84" s="31" t="s">
        <v>20</v>
      </c>
      <c r="D84" s="38"/>
      <c r="E84" s="38"/>
      <c r="F84" s="26" t="str">
        <f>F14</f>
        <v xml:space="preserve"> </v>
      </c>
      <c r="G84" s="38"/>
      <c r="H84" s="38"/>
      <c r="I84" s="144" t="s">
        <v>22</v>
      </c>
      <c r="J84" s="66" t="str">
        <f>IF(J14="","",J14)</f>
        <v>5. 2. 2019</v>
      </c>
      <c r="K84" s="38"/>
      <c r="L84" s="42"/>
    </row>
    <row r="85" s="1" customFormat="1" ht="6.96" customHeight="1">
      <c r="B85" s="37"/>
      <c r="C85" s="38"/>
      <c r="D85" s="38"/>
      <c r="E85" s="38"/>
      <c r="F85" s="38"/>
      <c r="G85" s="38"/>
      <c r="H85" s="38"/>
      <c r="I85" s="142"/>
      <c r="J85" s="38"/>
      <c r="K85" s="38"/>
      <c r="L85" s="42"/>
    </row>
    <row r="86" s="1" customFormat="1" ht="13.65" customHeight="1">
      <c r="B86" s="37"/>
      <c r="C86" s="31" t="s">
        <v>24</v>
      </c>
      <c r="D86" s="38"/>
      <c r="E86" s="38"/>
      <c r="F86" s="26" t="str">
        <f>E17</f>
        <v xml:space="preserve"> </v>
      </c>
      <c r="G86" s="38"/>
      <c r="H86" s="38"/>
      <c r="I86" s="144" t="s">
        <v>29</v>
      </c>
      <c r="J86" s="35" t="str">
        <f>E23</f>
        <v xml:space="preserve"> </v>
      </c>
      <c r="K86" s="38"/>
      <c r="L86" s="42"/>
    </row>
    <row r="87" s="1" customFormat="1" ht="13.65" customHeight="1">
      <c r="B87" s="37"/>
      <c r="C87" s="31" t="s">
        <v>27</v>
      </c>
      <c r="D87" s="38"/>
      <c r="E87" s="38"/>
      <c r="F87" s="26" t="str">
        <f>IF(E20="","",E20)</f>
        <v>Vyplň údaj</v>
      </c>
      <c r="G87" s="38"/>
      <c r="H87" s="38"/>
      <c r="I87" s="144" t="s">
        <v>32</v>
      </c>
      <c r="J87" s="35" t="str">
        <f>E26</f>
        <v xml:space="preserve"> </v>
      </c>
      <c r="K87" s="38"/>
      <c r="L87" s="42"/>
    </row>
    <row r="88" s="1" customFormat="1" ht="10.32" customHeight="1">
      <c r="B88" s="37"/>
      <c r="C88" s="38"/>
      <c r="D88" s="38"/>
      <c r="E88" s="38"/>
      <c r="F88" s="38"/>
      <c r="G88" s="38"/>
      <c r="H88" s="38"/>
      <c r="I88" s="142"/>
      <c r="J88" s="38"/>
      <c r="K88" s="38"/>
      <c r="L88" s="42"/>
    </row>
    <row r="89" s="10" customFormat="1" ht="29.28" customHeight="1">
      <c r="B89" s="189"/>
      <c r="C89" s="190" t="s">
        <v>117</v>
      </c>
      <c r="D89" s="191" t="s">
        <v>53</v>
      </c>
      <c r="E89" s="191" t="s">
        <v>49</v>
      </c>
      <c r="F89" s="191" t="s">
        <v>50</v>
      </c>
      <c r="G89" s="191" t="s">
        <v>118</v>
      </c>
      <c r="H89" s="191" t="s">
        <v>119</v>
      </c>
      <c r="I89" s="192" t="s">
        <v>120</v>
      </c>
      <c r="J89" s="193" t="s">
        <v>107</v>
      </c>
      <c r="K89" s="194" t="s">
        <v>121</v>
      </c>
      <c r="L89" s="195"/>
      <c r="M89" s="87" t="s">
        <v>1</v>
      </c>
      <c r="N89" s="88" t="s">
        <v>38</v>
      </c>
      <c r="O89" s="88" t="s">
        <v>122</v>
      </c>
      <c r="P89" s="88" t="s">
        <v>123</v>
      </c>
      <c r="Q89" s="88" t="s">
        <v>124</v>
      </c>
      <c r="R89" s="88" t="s">
        <v>125</v>
      </c>
      <c r="S89" s="88" t="s">
        <v>126</v>
      </c>
      <c r="T89" s="89" t="s">
        <v>127</v>
      </c>
    </row>
    <row r="90" s="1" customFormat="1" ht="22.8" customHeight="1">
      <c r="B90" s="37"/>
      <c r="C90" s="94" t="s">
        <v>128</v>
      </c>
      <c r="D90" s="38"/>
      <c r="E90" s="38"/>
      <c r="F90" s="38"/>
      <c r="G90" s="38"/>
      <c r="H90" s="38"/>
      <c r="I90" s="142"/>
      <c r="J90" s="196">
        <f>BK90</f>
        <v>0</v>
      </c>
      <c r="K90" s="38"/>
      <c r="L90" s="42"/>
      <c r="M90" s="90"/>
      <c r="N90" s="91"/>
      <c r="O90" s="91"/>
      <c r="P90" s="197">
        <f>P91</f>
        <v>0</v>
      </c>
      <c r="Q90" s="91"/>
      <c r="R90" s="197">
        <f>R91</f>
        <v>33517.13566231</v>
      </c>
      <c r="S90" s="91"/>
      <c r="T90" s="198">
        <f>T91</f>
        <v>0</v>
      </c>
      <c r="AT90" s="16" t="s">
        <v>67</v>
      </c>
      <c r="AU90" s="16" t="s">
        <v>109</v>
      </c>
      <c r="BK90" s="199">
        <f>BK91</f>
        <v>0</v>
      </c>
    </row>
    <row r="91" s="11" customFormat="1" ht="25.92" customHeight="1">
      <c r="B91" s="200"/>
      <c r="C91" s="201"/>
      <c r="D91" s="202" t="s">
        <v>67</v>
      </c>
      <c r="E91" s="203" t="s">
        <v>129</v>
      </c>
      <c r="F91" s="203" t="s">
        <v>130</v>
      </c>
      <c r="G91" s="201"/>
      <c r="H91" s="201"/>
      <c r="I91" s="204"/>
      <c r="J91" s="205">
        <f>BK91</f>
        <v>0</v>
      </c>
      <c r="K91" s="201"/>
      <c r="L91" s="206"/>
      <c r="M91" s="207"/>
      <c r="N91" s="208"/>
      <c r="O91" s="208"/>
      <c r="P91" s="209">
        <f>P92+P437+P448+P464</f>
        <v>0</v>
      </c>
      <c r="Q91" s="208"/>
      <c r="R91" s="209">
        <f>R92+R437+R448+R464</f>
        <v>33517.13566231</v>
      </c>
      <c r="S91" s="208"/>
      <c r="T91" s="210">
        <f>T92+T437+T448+T464</f>
        <v>0</v>
      </c>
      <c r="AR91" s="211" t="s">
        <v>31</v>
      </c>
      <c r="AT91" s="212" t="s">
        <v>67</v>
      </c>
      <c r="AU91" s="212" t="s">
        <v>68</v>
      </c>
      <c r="AY91" s="211" t="s">
        <v>131</v>
      </c>
      <c r="BK91" s="213">
        <f>BK92+BK437+BK448+BK464</f>
        <v>0</v>
      </c>
    </row>
    <row r="92" s="11" customFormat="1" ht="22.8" customHeight="1">
      <c r="B92" s="200"/>
      <c r="C92" s="201"/>
      <c r="D92" s="202" t="s">
        <v>67</v>
      </c>
      <c r="E92" s="214" t="s">
        <v>31</v>
      </c>
      <c r="F92" s="214" t="s">
        <v>132</v>
      </c>
      <c r="G92" s="201"/>
      <c r="H92" s="201"/>
      <c r="I92" s="204"/>
      <c r="J92" s="215">
        <f>BK92</f>
        <v>0</v>
      </c>
      <c r="K92" s="201"/>
      <c r="L92" s="206"/>
      <c r="M92" s="207"/>
      <c r="N92" s="208"/>
      <c r="O92" s="208"/>
      <c r="P92" s="209">
        <f>SUM(P93:P436)</f>
        <v>0</v>
      </c>
      <c r="Q92" s="208"/>
      <c r="R92" s="209">
        <f>SUM(R93:R436)</f>
        <v>6001.1476623099998</v>
      </c>
      <c r="S92" s="208"/>
      <c r="T92" s="210">
        <f>SUM(T93:T436)</f>
        <v>0</v>
      </c>
      <c r="AR92" s="211" t="s">
        <v>31</v>
      </c>
      <c r="AT92" s="212" t="s">
        <v>67</v>
      </c>
      <c r="AU92" s="212" t="s">
        <v>31</v>
      </c>
      <c r="AY92" s="211" t="s">
        <v>131</v>
      </c>
      <c r="BK92" s="213">
        <f>SUM(BK93:BK436)</f>
        <v>0</v>
      </c>
    </row>
    <row r="93" s="1" customFormat="1" ht="16.5" customHeight="1">
      <c r="B93" s="37"/>
      <c r="C93" s="216" t="s">
        <v>31</v>
      </c>
      <c r="D93" s="216" t="s">
        <v>133</v>
      </c>
      <c r="E93" s="217" t="s">
        <v>134</v>
      </c>
      <c r="F93" s="218" t="s">
        <v>135</v>
      </c>
      <c r="G93" s="219" t="s">
        <v>136</v>
      </c>
      <c r="H93" s="220">
        <v>1.5</v>
      </c>
      <c r="I93" s="221"/>
      <c r="J93" s="220">
        <f>ROUND(I93*H93,1)</f>
        <v>0</v>
      </c>
      <c r="K93" s="218" t="s">
        <v>137</v>
      </c>
      <c r="L93" s="42"/>
      <c r="M93" s="222" t="s">
        <v>1</v>
      </c>
      <c r="N93" s="223" t="s">
        <v>39</v>
      </c>
      <c r="O93" s="78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AR93" s="16" t="s">
        <v>138</v>
      </c>
      <c r="AT93" s="16" t="s">
        <v>133</v>
      </c>
      <c r="AU93" s="16" t="s">
        <v>76</v>
      </c>
      <c r="AY93" s="16" t="s">
        <v>131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6" t="s">
        <v>31</v>
      </c>
      <c r="BK93" s="226">
        <f>ROUND(I93*H93,1)</f>
        <v>0</v>
      </c>
      <c r="BL93" s="16" t="s">
        <v>138</v>
      </c>
      <c r="BM93" s="16" t="s">
        <v>734</v>
      </c>
    </row>
    <row r="94" s="1" customFormat="1">
      <c r="B94" s="37"/>
      <c r="C94" s="38"/>
      <c r="D94" s="227" t="s">
        <v>140</v>
      </c>
      <c r="E94" s="38"/>
      <c r="F94" s="228" t="s">
        <v>141</v>
      </c>
      <c r="G94" s="38"/>
      <c r="H94" s="38"/>
      <c r="I94" s="142"/>
      <c r="J94" s="38"/>
      <c r="K94" s="38"/>
      <c r="L94" s="42"/>
      <c r="M94" s="229"/>
      <c r="N94" s="78"/>
      <c r="O94" s="78"/>
      <c r="P94" s="78"/>
      <c r="Q94" s="78"/>
      <c r="R94" s="78"/>
      <c r="S94" s="78"/>
      <c r="T94" s="79"/>
      <c r="AT94" s="16" t="s">
        <v>140</v>
      </c>
      <c r="AU94" s="16" t="s">
        <v>76</v>
      </c>
    </row>
    <row r="95" s="12" customFormat="1">
      <c r="B95" s="230"/>
      <c r="C95" s="231"/>
      <c r="D95" s="227" t="s">
        <v>142</v>
      </c>
      <c r="E95" s="232" t="s">
        <v>1</v>
      </c>
      <c r="F95" s="233" t="s">
        <v>735</v>
      </c>
      <c r="G95" s="231"/>
      <c r="H95" s="234">
        <v>1.5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AT95" s="240" t="s">
        <v>142</v>
      </c>
      <c r="AU95" s="240" t="s">
        <v>76</v>
      </c>
      <c r="AV95" s="12" t="s">
        <v>76</v>
      </c>
      <c r="AW95" s="12" t="s">
        <v>30</v>
      </c>
      <c r="AX95" s="12" t="s">
        <v>68</v>
      </c>
      <c r="AY95" s="240" t="s">
        <v>131</v>
      </c>
    </row>
    <row r="96" s="13" customFormat="1">
      <c r="B96" s="241"/>
      <c r="C96" s="242"/>
      <c r="D96" s="227" t="s">
        <v>142</v>
      </c>
      <c r="E96" s="243" t="s">
        <v>1</v>
      </c>
      <c r="F96" s="244" t="s">
        <v>736</v>
      </c>
      <c r="G96" s="242"/>
      <c r="H96" s="245">
        <v>1.5</v>
      </c>
      <c r="I96" s="246"/>
      <c r="J96" s="242"/>
      <c r="K96" s="242"/>
      <c r="L96" s="247"/>
      <c r="M96" s="248"/>
      <c r="N96" s="249"/>
      <c r="O96" s="249"/>
      <c r="P96" s="249"/>
      <c r="Q96" s="249"/>
      <c r="R96" s="249"/>
      <c r="S96" s="249"/>
      <c r="T96" s="250"/>
      <c r="AT96" s="251" t="s">
        <v>142</v>
      </c>
      <c r="AU96" s="251" t="s">
        <v>76</v>
      </c>
      <c r="AV96" s="13" t="s">
        <v>145</v>
      </c>
      <c r="AW96" s="13" t="s">
        <v>30</v>
      </c>
      <c r="AX96" s="13" t="s">
        <v>68</v>
      </c>
      <c r="AY96" s="251" t="s">
        <v>131</v>
      </c>
    </row>
    <row r="97" s="14" customFormat="1">
      <c r="B97" s="252"/>
      <c r="C97" s="253"/>
      <c r="D97" s="227" t="s">
        <v>142</v>
      </c>
      <c r="E97" s="254" t="s">
        <v>1</v>
      </c>
      <c r="F97" s="255" t="s">
        <v>146</v>
      </c>
      <c r="G97" s="253"/>
      <c r="H97" s="256">
        <v>1.5</v>
      </c>
      <c r="I97" s="257"/>
      <c r="J97" s="253"/>
      <c r="K97" s="253"/>
      <c r="L97" s="258"/>
      <c r="M97" s="259"/>
      <c r="N97" s="260"/>
      <c r="O97" s="260"/>
      <c r="P97" s="260"/>
      <c r="Q97" s="260"/>
      <c r="R97" s="260"/>
      <c r="S97" s="260"/>
      <c r="T97" s="261"/>
      <c r="AT97" s="262" t="s">
        <v>142</v>
      </c>
      <c r="AU97" s="262" t="s">
        <v>76</v>
      </c>
      <c r="AV97" s="14" t="s">
        <v>138</v>
      </c>
      <c r="AW97" s="14" t="s">
        <v>30</v>
      </c>
      <c r="AX97" s="14" t="s">
        <v>31</v>
      </c>
      <c r="AY97" s="262" t="s">
        <v>131</v>
      </c>
    </row>
    <row r="98" s="1" customFormat="1" ht="16.5" customHeight="1">
      <c r="B98" s="37"/>
      <c r="C98" s="216" t="s">
        <v>76</v>
      </c>
      <c r="D98" s="216" t="s">
        <v>133</v>
      </c>
      <c r="E98" s="217" t="s">
        <v>147</v>
      </c>
      <c r="F98" s="218" t="s">
        <v>148</v>
      </c>
      <c r="G98" s="219" t="s">
        <v>149</v>
      </c>
      <c r="H98" s="220">
        <v>17270</v>
      </c>
      <c r="I98" s="221"/>
      <c r="J98" s="220">
        <f>ROUND(I98*H98,1)</f>
        <v>0</v>
      </c>
      <c r="K98" s="218" t="s">
        <v>137</v>
      </c>
      <c r="L98" s="42"/>
      <c r="M98" s="222" t="s">
        <v>1</v>
      </c>
      <c r="N98" s="223" t="s">
        <v>39</v>
      </c>
      <c r="O98" s="78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AR98" s="16" t="s">
        <v>138</v>
      </c>
      <c r="AT98" s="16" t="s">
        <v>133</v>
      </c>
      <c r="AU98" s="16" t="s">
        <v>76</v>
      </c>
      <c r="AY98" s="16" t="s">
        <v>131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6" t="s">
        <v>31</v>
      </c>
      <c r="BK98" s="226">
        <f>ROUND(I98*H98,1)</f>
        <v>0</v>
      </c>
      <c r="BL98" s="16" t="s">
        <v>138</v>
      </c>
      <c r="BM98" s="16" t="s">
        <v>737</v>
      </c>
    </row>
    <row r="99" s="1" customFormat="1">
      <c r="B99" s="37"/>
      <c r="C99" s="38"/>
      <c r="D99" s="227" t="s">
        <v>140</v>
      </c>
      <c r="E99" s="38"/>
      <c r="F99" s="228" t="s">
        <v>151</v>
      </c>
      <c r="G99" s="38"/>
      <c r="H99" s="38"/>
      <c r="I99" s="142"/>
      <c r="J99" s="38"/>
      <c r="K99" s="38"/>
      <c r="L99" s="42"/>
      <c r="M99" s="229"/>
      <c r="N99" s="78"/>
      <c r="O99" s="78"/>
      <c r="P99" s="78"/>
      <c r="Q99" s="78"/>
      <c r="R99" s="78"/>
      <c r="S99" s="78"/>
      <c r="T99" s="79"/>
      <c r="AT99" s="16" t="s">
        <v>140</v>
      </c>
      <c r="AU99" s="16" t="s">
        <v>76</v>
      </c>
    </row>
    <row r="100" s="12" customFormat="1">
      <c r="B100" s="230"/>
      <c r="C100" s="231"/>
      <c r="D100" s="227" t="s">
        <v>142</v>
      </c>
      <c r="E100" s="232" t="s">
        <v>1</v>
      </c>
      <c r="F100" s="233" t="s">
        <v>738</v>
      </c>
      <c r="G100" s="231"/>
      <c r="H100" s="234">
        <v>17270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AT100" s="240" t="s">
        <v>142</v>
      </c>
      <c r="AU100" s="240" t="s">
        <v>76</v>
      </c>
      <c r="AV100" s="12" t="s">
        <v>76</v>
      </c>
      <c r="AW100" s="12" t="s">
        <v>30</v>
      </c>
      <c r="AX100" s="12" t="s">
        <v>68</v>
      </c>
      <c r="AY100" s="240" t="s">
        <v>131</v>
      </c>
    </row>
    <row r="101" s="13" customFormat="1">
      <c r="B101" s="241"/>
      <c r="C101" s="242"/>
      <c r="D101" s="227" t="s">
        <v>142</v>
      </c>
      <c r="E101" s="243" t="s">
        <v>1</v>
      </c>
      <c r="F101" s="244" t="s">
        <v>153</v>
      </c>
      <c r="G101" s="242"/>
      <c r="H101" s="245">
        <v>17270</v>
      </c>
      <c r="I101" s="246"/>
      <c r="J101" s="242"/>
      <c r="K101" s="242"/>
      <c r="L101" s="247"/>
      <c r="M101" s="248"/>
      <c r="N101" s="249"/>
      <c r="O101" s="249"/>
      <c r="P101" s="249"/>
      <c r="Q101" s="249"/>
      <c r="R101" s="249"/>
      <c r="S101" s="249"/>
      <c r="T101" s="250"/>
      <c r="AT101" s="251" t="s">
        <v>142</v>
      </c>
      <c r="AU101" s="251" t="s">
        <v>76</v>
      </c>
      <c r="AV101" s="13" t="s">
        <v>145</v>
      </c>
      <c r="AW101" s="13" t="s">
        <v>30</v>
      </c>
      <c r="AX101" s="13" t="s">
        <v>68</v>
      </c>
      <c r="AY101" s="251" t="s">
        <v>131</v>
      </c>
    </row>
    <row r="102" s="14" customFormat="1">
      <c r="B102" s="252"/>
      <c r="C102" s="253"/>
      <c r="D102" s="227" t="s">
        <v>142</v>
      </c>
      <c r="E102" s="254" t="s">
        <v>1</v>
      </c>
      <c r="F102" s="255" t="s">
        <v>146</v>
      </c>
      <c r="G102" s="253"/>
      <c r="H102" s="256">
        <v>17270</v>
      </c>
      <c r="I102" s="257"/>
      <c r="J102" s="253"/>
      <c r="K102" s="253"/>
      <c r="L102" s="258"/>
      <c r="M102" s="259"/>
      <c r="N102" s="260"/>
      <c r="O102" s="260"/>
      <c r="P102" s="260"/>
      <c r="Q102" s="260"/>
      <c r="R102" s="260"/>
      <c r="S102" s="260"/>
      <c r="T102" s="261"/>
      <c r="AT102" s="262" t="s">
        <v>142</v>
      </c>
      <c r="AU102" s="262" t="s">
        <v>76</v>
      </c>
      <c r="AV102" s="14" t="s">
        <v>138</v>
      </c>
      <c r="AW102" s="14" t="s">
        <v>30</v>
      </c>
      <c r="AX102" s="14" t="s">
        <v>31</v>
      </c>
      <c r="AY102" s="262" t="s">
        <v>131</v>
      </c>
    </row>
    <row r="103" s="1" customFormat="1" ht="16.5" customHeight="1">
      <c r="B103" s="37"/>
      <c r="C103" s="216" t="s">
        <v>145</v>
      </c>
      <c r="D103" s="216" t="s">
        <v>133</v>
      </c>
      <c r="E103" s="217" t="s">
        <v>154</v>
      </c>
      <c r="F103" s="218" t="s">
        <v>155</v>
      </c>
      <c r="G103" s="219" t="s">
        <v>156</v>
      </c>
      <c r="H103" s="220">
        <v>24</v>
      </c>
      <c r="I103" s="221"/>
      <c r="J103" s="220">
        <f>ROUND(I103*H103,1)</f>
        <v>0</v>
      </c>
      <c r="K103" s="218" t="s">
        <v>137</v>
      </c>
      <c r="L103" s="42"/>
      <c r="M103" s="222" t="s">
        <v>1</v>
      </c>
      <c r="N103" s="223" t="s">
        <v>39</v>
      </c>
      <c r="O103" s="78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AR103" s="16" t="s">
        <v>138</v>
      </c>
      <c r="AT103" s="16" t="s">
        <v>133</v>
      </c>
      <c r="AU103" s="16" t="s">
        <v>76</v>
      </c>
      <c r="AY103" s="16" t="s">
        <v>131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6" t="s">
        <v>31</v>
      </c>
      <c r="BK103" s="226">
        <f>ROUND(I103*H103,1)</f>
        <v>0</v>
      </c>
      <c r="BL103" s="16" t="s">
        <v>138</v>
      </c>
      <c r="BM103" s="16" t="s">
        <v>739</v>
      </c>
    </row>
    <row r="104" s="1" customFormat="1">
      <c r="B104" s="37"/>
      <c r="C104" s="38"/>
      <c r="D104" s="227" t="s">
        <v>140</v>
      </c>
      <c r="E104" s="38"/>
      <c r="F104" s="228" t="s">
        <v>158</v>
      </c>
      <c r="G104" s="38"/>
      <c r="H104" s="38"/>
      <c r="I104" s="142"/>
      <c r="J104" s="38"/>
      <c r="K104" s="38"/>
      <c r="L104" s="42"/>
      <c r="M104" s="229"/>
      <c r="N104" s="78"/>
      <c r="O104" s="78"/>
      <c r="P104" s="78"/>
      <c r="Q104" s="78"/>
      <c r="R104" s="78"/>
      <c r="S104" s="78"/>
      <c r="T104" s="79"/>
      <c r="AT104" s="16" t="s">
        <v>140</v>
      </c>
      <c r="AU104" s="16" t="s">
        <v>76</v>
      </c>
    </row>
    <row r="105" s="12" customFormat="1">
      <c r="B105" s="230"/>
      <c r="C105" s="231"/>
      <c r="D105" s="227" t="s">
        <v>142</v>
      </c>
      <c r="E105" s="232" t="s">
        <v>1</v>
      </c>
      <c r="F105" s="233" t="s">
        <v>272</v>
      </c>
      <c r="G105" s="231"/>
      <c r="H105" s="234">
        <v>24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AT105" s="240" t="s">
        <v>142</v>
      </c>
      <c r="AU105" s="240" t="s">
        <v>76</v>
      </c>
      <c r="AV105" s="12" t="s">
        <v>76</v>
      </c>
      <c r="AW105" s="12" t="s">
        <v>30</v>
      </c>
      <c r="AX105" s="12" t="s">
        <v>68</v>
      </c>
      <c r="AY105" s="240" t="s">
        <v>131</v>
      </c>
    </row>
    <row r="106" s="14" customFormat="1">
      <c r="B106" s="252"/>
      <c r="C106" s="253"/>
      <c r="D106" s="227" t="s">
        <v>142</v>
      </c>
      <c r="E106" s="254" t="s">
        <v>1</v>
      </c>
      <c r="F106" s="255" t="s">
        <v>146</v>
      </c>
      <c r="G106" s="253"/>
      <c r="H106" s="256">
        <v>24</v>
      </c>
      <c r="I106" s="257"/>
      <c r="J106" s="253"/>
      <c r="K106" s="253"/>
      <c r="L106" s="258"/>
      <c r="M106" s="259"/>
      <c r="N106" s="260"/>
      <c r="O106" s="260"/>
      <c r="P106" s="260"/>
      <c r="Q106" s="260"/>
      <c r="R106" s="260"/>
      <c r="S106" s="260"/>
      <c r="T106" s="261"/>
      <c r="AT106" s="262" t="s">
        <v>142</v>
      </c>
      <c r="AU106" s="262" t="s">
        <v>76</v>
      </c>
      <c r="AV106" s="14" t="s">
        <v>138</v>
      </c>
      <c r="AW106" s="14" t="s">
        <v>30</v>
      </c>
      <c r="AX106" s="14" t="s">
        <v>31</v>
      </c>
      <c r="AY106" s="262" t="s">
        <v>131</v>
      </c>
    </row>
    <row r="107" s="1" customFormat="1" ht="16.5" customHeight="1">
      <c r="B107" s="37"/>
      <c r="C107" s="216" t="s">
        <v>138</v>
      </c>
      <c r="D107" s="216" t="s">
        <v>133</v>
      </c>
      <c r="E107" s="217" t="s">
        <v>160</v>
      </c>
      <c r="F107" s="218" t="s">
        <v>161</v>
      </c>
      <c r="G107" s="219" t="s">
        <v>156</v>
      </c>
      <c r="H107" s="220">
        <v>16</v>
      </c>
      <c r="I107" s="221"/>
      <c r="J107" s="220">
        <f>ROUND(I107*H107,1)</f>
        <v>0</v>
      </c>
      <c r="K107" s="218" t="s">
        <v>137</v>
      </c>
      <c r="L107" s="42"/>
      <c r="M107" s="222" t="s">
        <v>1</v>
      </c>
      <c r="N107" s="223" t="s">
        <v>39</v>
      </c>
      <c r="O107" s="78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AR107" s="16" t="s">
        <v>138</v>
      </c>
      <c r="AT107" s="16" t="s">
        <v>133</v>
      </c>
      <c r="AU107" s="16" t="s">
        <v>76</v>
      </c>
      <c r="AY107" s="16" t="s">
        <v>131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6" t="s">
        <v>31</v>
      </c>
      <c r="BK107" s="226">
        <f>ROUND(I107*H107,1)</f>
        <v>0</v>
      </c>
      <c r="BL107" s="16" t="s">
        <v>138</v>
      </c>
      <c r="BM107" s="16" t="s">
        <v>740</v>
      </c>
    </row>
    <row r="108" s="1" customFormat="1">
      <c r="B108" s="37"/>
      <c r="C108" s="38"/>
      <c r="D108" s="227" t="s">
        <v>140</v>
      </c>
      <c r="E108" s="38"/>
      <c r="F108" s="228" t="s">
        <v>163</v>
      </c>
      <c r="G108" s="38"/>
      <c r="H108" s="38"/>
      <c r="I108" s="142"/>
      <c r="J108" s="38"/>
      <c r="K108" s="38"/>
      <c r="L108" s="42"/>
      <c r="M108" s="229"/>
      <c r="N108" s="78"/>
      <c r="O108" s="78"/>
      <c r="P108" s="78"/>
      <c r="Q108" s="78"/>
      <c r="R108" s="78"/>
      <c r="S108" s="78"/>
      <c r="T108" s="79"/>
      <c r="AT108" s="16" t="s">
        <v>140</v>
      </c>
      <c r="AU108" s="16" t="s">
        <v>76</v>
      </c>
    </row>
    <row r="109" s="12" customFormat="1">
      <c r="B109" s="230"/>
      <c r="C109" s="231"/>
      <c r="D109" s="227" t="s">
        <v>142</v>
      </c>
      <c r="E109" s="232" t="s">
        <v>1</v>
      </c>
      <c r="F109" s="233" t="s">
        <v>227</v>
      </c>
      <c r="G109" s="231"/>
      <c r="H109" s="234">
        <v>16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AT109" s="240" t="s">
        <v>142</v>
      </c>
      <c r="AU109" s="240" t="s">
        <v>76</v>
      </c>
      <c r="AV109" s="12" t="s">
        <v>76</v>
      </c>
      <c r="AW109" s="12" t="s">
        <v>30</v>
      </c>
      <c r="AX109" s="12" t="s">
        <v>68</v>
      </c>
      <c r="AY109" s="240" t="s">
        <v>131</v>
      </c>
    </row>
    <row r="110" s="14" customFormat="1">
      <c r="B110" s="252"/>
      <c r="C110" s="253"/>
      <c r="D110" s="227" t="s">
        <v>142</v>
      </c>
      <c r="E110" s="254" t="s">
        <v>1</v>
      </c>
      <c r="F110" s="255" t="s">
        <v>146</v>
      </c>
      <c r="G110" s="253"/>
      <c r="H110" s="256">
        <v>16</v>
      </c>
      <c r="I110" s="257"/>
      <c r="J110" s="253"/>
      <c r="K110" s="253"/>
      <c r="L110" s="258"/>
      <c r="M110" s="259"/>
      <c r="N110" s="260"/>
      <c r="O110" s="260"/>
      <c r="P110" s="260"/>
      <c r="Q110" s="260"/>
      <c r="R110" s="260"/>
      <c r="S110" s="260"/>
      <c r="T110" s="261"/>
      <c r="AT110" s="262" t="s">
        <v>142</v>
      </c>
      <c r="AU110" s="262" t="s">
        <v>76</v>
      </c>
      <c r="AV110" s="14" t="s">
        <v>138</v>
      </c>
      <c r="AW110" s="14" t="s">
        <v>30</v>
      </c>
      <c r="AX110" s="14" t="s">
        <v>31</v>
      </c>
      <c r="AY110" s="262" t="s">
        <v>131</v>
      </c>
    </row>
    <row r="111" s="1" customFormat="1" ht="16.5" customHeight="1">
      <c r="B111" s="37"/>
      <c r="C111" s="216" t="s">
        <v>165</v>
      </c>
      <c r="D111" s="216" t="s">
        <v>133</v>
      </c>
      <c r="E111" s="217" t="s">
        <v>166</v>
      </c>
      <c r="F111" s="218" t="s">
        <v>167</v>
      </c>
      <c r="G111" s="219" t="s">
        <v>156</v>
      </c>
      <c r="H111" s="220">
        <v>2</v>
      </c>
      <c r="I111" s="221"/>
      <c r="J111" s="220">
        <f>ROUND(I111*H111,1)</f>
        <v>0</v>
      </c>
      <c r="K111" s="218" t="s">
        <v>137</v>
      </c>
      <c r="L111" s="42"/>
      <c r="M111" s="222" t="s">
        <v>1</v>
      </c>
      <c r="N111" s="223" t="s">
        <v>39</v>
      </c>
      <c r="O111" s="78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AR111" s="16" t="s">
        <v>138</v>
      </c>
      <c r="AT111" s="16" t="s">
        <v>133</v>
      </c>
      <c r="AU111" s="16" t="s">
        <v>76</v>
      </c>
      <c r="AY111" s="16" t="s">
        <v>131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6" t="s">
        <v>31</v>
      </c>
      <c r="BK111" s="226">
        <f>ROUND(I111*H111,1)</f>
        <v>0</v>
      </c>
      <c r="BL111" s="16" t="s">
        <v>138</v>
      </c>
      <c r="BM111" s="16" t="s">
        <v>741</v>
      </c>
    </row>
    <row r="112" s="1" customFormat="1">
      <c r="B112" s="37"/>
      <c r="C112" s="38"/>
      <c r="D112" s="227" t="s">
        <v>140</v>
      </c>
      <c r="E112" s="38"/>
      <c r="F112" s="228" t="s">
        <v>169</v>
      </c>
      <c r="G112" s="38"/>
      <c r="H112" s="38"/>
      <c r="I112" s="142"/>
      <c r="J112" s="38"/>
      <c r="K112" s="38"/>
      <c r="L112" s="42"/>
      <c r="M112" s="229"/>
      <c r="N112" s="78"/>
      <c r="O112" s="78"/>
      <c r="P112" s="78"/>
      <c r="Q112" s="78"/>
      <c r="R112" s="78"/>
      <c r="S112" s="78"/>
      <c r="T112" s="79"/>
      <c r="AT112" s="16" t="s">
        <v>140</v>
      </c>
      <c r="AU112" s="16" t="s">
        <v>76</v>
      </c>
    </row>
    <row r="113" s="12" customFormat="1">
      <c r="B113" s="230"/>
      <c r="C113" s="231"/>
      <c r="D113" s="227" t="s">
        <v>142</v>
      </c>
      <c r="E113" s="232" t="s">
        <v>1</v>
      </c>
      <c r="F113" s="233" t="s">
        <v>76</v>
      </c>
      <c r="G113" s="231"/>
      <c r="H113" s="234">
        <v>2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142</v>
      </c>
      <c r="AU113" s="240" t="s">
        <v>76</v>
      </c>
      <c r="AV113" s="12" t="s">
        <v>76</v>
      </c>
      <c r="AW113" s="12" t="s">
        <v>30</v>
      </c>
      <c r="AX113" s="12" t="s">
        <v>68</v>
      </c>
      <c r="AY113" s="240" t="s">
        <v>131</v>
      </c>
    </row>
    <row r="114" s="14" customFormat="1">
      <c r="B114" s="252"/>
      <c r="C114" s="253"/>
      <c r="D114" s="227" t="s">
        <v>142</v>
      </c>
      <c r="E114" s="254" t="s">
        <v>1</v>
      </c>
      <c r="F114" s="255" t="s">
        <v>146</v>
      </c>
      <c r="G114" s="253"/>
      <c r="H114" s="256">
        <v>2</v>
      </c>
      <c r="I114" s="257"/>
      <c r="J114" s="253"/>
      <c r="K114" s="253"/>
      <c r="L114" s="258"/>
      <c r="M114" s="259"/>
      <c r="N114" s="260"/>
      <c r="O114" s="260"/>
      <c r="P114" s="260"/>
      <c r="Q114" s="260"/>
      <c r="R114" s="260"/>
      <c r="S114" s="260"/>
      <c r="T114" s="261"/>
      <c r="AT114" s="262" t="s">
        <v>142</v>
      </c>
      <c r="AU114" s="262" t="s">
        <v>76</v>
      </c>
      <c r="AV114" s="14" t="s">
        <v>138</v>
      </c>
      <c r="AW114" s="14" t="s">
        <v>30</v>
      </c>
      <c r="AX114" s="14" t="s">
        <v>31</v>
      </c>
      <c r="AY114" s="262" t="s">
        <v>131</v>
      </c>
    </row>
    <row r="115" s="1" customFormat="1" ht="16.5" customHeight="1">
      <c r="B115" s="37"/>
      <c r="C115" s="216" t="s">
        <v>171</v>
      </c>
      <c r="D115" s="216" t="s">
        <v>133</v>
      </c>
      <c r="E115" s="217" t="s">
        <v>183</v>
      </c>
      <c r="F115" s="218" t="s">
        <v>184</v>
      </c>
      <c r="G115" s="219" t="s">
        <v>156</v>
      </c>
      <c r="H115" s="220">
        <v>2</v>
      </c>
      <c r="I115" s="221"/>
      <c r="J115" s="220">
        <f>ROUND(I115*H115,1)</f>
        <v>0</v>
      </c>
      <c r="K115" s="218" t="s">
        <v>137</v>
      </c>
      <c r="L115" s="42"/>
      <c r="M115" s="222" t="s">
        <v>1</v>
      </c>
      <c r="N115" s="223" t="s">
        <v>39</v>
      </c>
      <c r="O115" s="78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AR115" s="16" t="s">
        <v>138</v>
      </c>
      <c r="AT115" s="16" t="s">
        <v>133</v>
      </c>
      <c r="AU115" s="16" t="s">
        <v>76</v>
      </c>
      <c r="AY115" s="16" t="s">
        <v>131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6" t="s">
        <v>31</v>
      </c>
      <c r="BK115" s="226">
        <f>ROUND(I115*H115,1)</f>
        <v>0</v>
      </c>
      <c r="BL115" s="16" t="s">
        <v>138</v>
      </c>
      <c r="BM115" s="16" t="s">
        <v>742</v>
      </c>
    </row>
    <row r="116" s="1" customFormat="1">
      <c r="B116" s="37"/>
      <c r="C116" s="38"/>
      <c r="D116" s="227" t="s">
        <v>140</v>
      </c>
      <c r="E116" s="38"/>
      <c r="F116" s="228" t="s">
        <v>186</v>
      </c>
      <c r="G116" s="38"/>
      <c r="H116" s="38"/>
      <c r="I116" s="142"/>
      <c r="J116" s="38"/>
      <c r="K116" s="38"/>
      <c r="L116" s="42"/>
      <c r="M116" s="229"/>
      <c r="N116" s="78"/>
      <c r="O116" s="78"/>
      <c r="P116" s="78"/>
      <c r="Q116" s="78"/>
      <c r="R116" s="78"/>
      <c r="S116" s="78"/>
      <c r="T116" s="79"/>
      <c r="AT116" s="16" t="s">
        <v>140</v>
      </c>
      <c r="AU116" s="16" t="s">
        <v>76</v>
      </c>
    </row>
    <row r="117" s="12" customFormat="1">
      <c r="B117" s="230"/>
      <c r="C117" s="231"/>
      <c r="D117" s="227" t="s">
        <v>142</v>
      </c>
      <c r="E117" s="232" t="s">
        <v>1</v>
      </c>
      <c r="F117" s="233" t="s">
        <v>76</v>
      </c>
      <c r="G117" s="231"/>
      <c r="H117" s="234">
        <v>2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AT117" s="240" t="s">
        <v>142</v>
      </c>
      <c r="AU117" s="240" t="s">
        <v>76</v>
      </c>
      <c r="AV117" s="12" t="s">
        <v>76</v>
      </c>
      <c r="AW117" s="12" t="s">
        <v>30</v>
      </c>
      <c r="AX117" s="12" t="s">
        <v>68</v>
      </c>
      <c r="AY117" s="240" t="s">
        <v>131</v>
      </c>
    </row>
    <row r="118" s="14" customFormat="1">
      <c r="B118" s="252"/>
      <c r="C118" s="253"/>
      <c r="D118" s="227" t="s">
        <v>142</v>
      </c>
      <c r="E118" s="254" t="s">
        <v>1</v>
      </c>
      <c r="F118" s="255" t="s">
        <v>146</v>
      </c>
      <c r="G118" s="253"/>
      <c r="H118" s="256">
        <v>2</v>
      </c>
      <c r="I118" s="257"/>
      <c r="J118" s="253"/>
      <c r="K118" s="253"/>
      <c r="L118" s="258"/>
      <c r="M118" s="259"/>
      <c r="N118" s="260"/>
      <c r="O118" s="260"/>
      <c r="P118" s="260"/>
      <c r="Q118" s="260"/>
      <c r="R118" s="260"/>
      <c r="S118" s="260"/>
      <c r="T118" s="261"/>
      <c r="AT118" s="262" t="s">
        <v>142</v>
      </c>
      <c r="AU118" s="262" t="s">
        <v>76</v>
      </c>
      <c r="AV118" s="14" t="s">
        <v>138</v>
      </c>
      <c r="AW118" s="14" t="s">
        <v>30</v>
      </c>
      <c r="AX118" s="14" t="s">
        <v>31</v>
      </c>
      <c r="AY118" s="262" t="s">
        <v>131</v>
      </c>
    </row>
    <row r="119" s="1" customFormat="1" ht="16.5" customHeight="1">
      <c r="B119" s="37"/>
      <c r="C119" s="216" t="s">
        <v>177</v>
      </c>
      <c r="D119" s="216" t="s">
        <v>133</v>
      </c>
      <c r="E119" s="217" t="s">
        <v>743</v>
      </c>
      <c r="F119" s="218" t="s">
        <v>744</v>
      </c>
      <c r="G119" s="219" t="s">
        <v>156</v>
      </c>
      <c r="H119" s="220">
        <v>7</v>
      </c>
      <c r="I119" s="221"/>
      <c r="J119" s="220">
        <f>ROUND(I119*H119,1)</f>
        <v>0</v>
      </c>
      <c r="K119" s="218" t="s">
        <v>137</v>
      </c>
      <c r="L119" s="42"/>
      <c r="M119" s="222" t="s">
        <v>1</v>
      </c>
      <c r="N119" s="223" t="s">
        <v>39</v>
      </c>
      <c r="O119" s="78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AR119" s="16" t="s">
        <v>138</v>
      </c>
      <c r="AT119" s="16" t="s">
        <v>133</v>
      </c>
      <c r="AU119" s="16" t="s">
        <v>76</v>
      </c>
      <c r="AY119" s="16" t="s">
        <v>131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6" t="s">
        <v>31</v>
      </c>
      <c r="BK119" s="226">
        <f>ROUND(I119*H119,1)</f>
        <v>0</v>
      </c>
      <c r="BL119" s="16" t="s">
        <v>138</v>
      </c>
      <c r="BM119" s="16" t="s">
        <v>745</v>
      </c>
    </row>
    <row r="120" s="1" customFormat="1">
      <c r="B120" s="37"/>
      <c r="C120" s="38"/>
      <c r="D120" s="227" t="s">
        <v>140</v>
      </c>
      <c r="E120" s="38"/>
      <c r="F120" s="228" t="s">
        <v>746</v>
      </c>
      <c r="G120" s="38"/>
      <c r="H120" s="38"/>
      <c r="I120" s="142"/>
      <c r="J120" s="38"/>
      <c r="K120" s="38"/>
      <c r="L120" s="42"/>
      <c r="M120" s="229"/>
      <c r="N120" s="78"/>
      <c r="O120" s="78"/>
      <c r="P120" s="78"/>
      <c r="Q120" s="78"/>
      <c r="R120" s="78"/>
      <c r="S120" s="78"/>
      <c r="T120" s="79"/>
      <c r="AT120" s="16" t="s">
        <v>140</v>
      </c>
      <c r="AU120" s="16" t="s">
        <v>76</v>
      </c>
    </row>
    <row r="121" s="12" customFormat="1">
      <c r="B121" s="230"/>
      <c r="C121" s="231"/>
      <c r="D121" s="227" t="s">
        <v>142</v>
      </c>
      <c r="E121" s="232" t="s">
        <v>1</v>
      </c>
      <c r="F121" s="233" t="s">
        <v>177</v>
      </c>
      <c r="G121" s="231"/>
      <c r="H121" s="234">
        <v>7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AT121" s="240" t="s">
        <v>142</v>
      </c>
      <c r="AU121" s="240" t="s">
        <v>76</v>
      </c>
      <c r="AV121" s="12" t="s">
        <v>76</v>
      </c>
      <c r="AW121" s="12" t="s">
        <v>30</v>
      </c>
      <c r="AX121" s="12" t="s">
        <v>68</v>
      </c>
      <c r="AY121" s="240" t="s">
        <v>131</v>
      </c>
    </row>
    <row r="122" s="14" customFormat="1">
      <c r="B122" s="252"/>
      <c r="C122" s="253"/>
      <c r="D122" s="227" t="s">
        <v>142</v>
      </c>
      <c r="E122" s="254" t="s">
        <v>1</v>
      </c>
      <c r="F122" s="255" t="s">
        <v>146</v>
      </c>
      <c r="G122" s="253"/>
      <c r="H122" s="256">
        <v>7</v>
      </c>
      <c r="I122" s="257"/>
      <c r="J122" s="253"/>
      <c r="K122" s="253"/>
      <c r="L122" s="258"/>
      <c r="M122" s="259"/>
      <c r="N122" s="260"/>
      <c r="O122" s="260"/>
      <c r="P122" s="260"/>
      <c r="Q122" s="260"/>
      <c r="R122" s="260"/>
      <c r="S122" s="260"/>
      <c r="T122" s="261"/>
      <c r="AT122" s="262" t="s">
        <v>142</v>
      </c>
      <c r="AU122" s="262" t="s">
        <v>76</v>
      </c>
      <c r="AV122" s="14" t="s">
        <v>138</v>
      </c>
      <c r="AW122" s="14" t="s">
        <v>30</v>
      </c>
      <c r="AX122" s="14" t="s">
        <v>31</v>
      </c>
      <c r="AY122" s="262" t="s">
        <v>131</v>
      </c>
    </row>
    <row r="123" s="1" customFormat="1" ht="16.5" customHeight="1">
      <c r="B123" s="37"/>
      <c r="C123" s="216" t="s">
        <v>182</v>
      </c>
      <c r="D123" s="216" t="s">
        <v>133</v>
      </c>
      <c r="E123" s="217" t="s">
        <v>747</v>
      </c>
      <c r="F123" s="218" t="s">
        <v>748</v>
      </c>
      <c r="G123" s="219" t="s">
        <v>156</v>
      </c>
      <c r="H123" s="220">
        <v>1</v>
      </c>
      <c r="I123" s="221"/>
      <c r="J123" s="220">
        <f>ROUND(I123*H123,1)</f>
        <v>0</v>
      </c>
      <c r="K123" s="218" t="s">
        <v>137</v>
      </c>
      <c r="L123" s="42"/>
      <c r="M123" s="222" t="s">
        <v>1</v>
      </c>
      <c r="N123" s="223" t="s">
        <v>39</v>
      </c>
      <c r="O123" s="7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AR123" s="16" t="s">
        <v>138</v>
      </c>
      <c r="AT123" s="16" t="s">
        <v>133</v>
      </c>
      <c r="AU123" s="16" t="s">
        <v>76</v>
      </c>
      <c r="AY123" s="16" t="s">
        <v>131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6" t="s">
        <v>31</v>
      </c>
      <c r="BK123" s="226">
        <f>ROUND(I123*H123,1)</f>
        <v>0</v>
      </c>
      <c r="BL123" s="16" t="s">
        <v>138</v>
      </c>
      <c r="BM123" s="16" t="s">
        <v>749</v>
      </c>
    </row>
    <row r="124" s="1" customFormat="1">
      <c r="B124" s="37"/>
      <c r="C124" s="38"/>
      <c r="D124" s="227" t="s">
        <v>140</v>
      </c>
      <c r="E124" s="38"/>
      <c r="F124" s="228" t="s">
        <v>750</v>
      </c>
      <c r="G124" s="38"/>
      <c r="H124" s="38"/>
      <c r="I124" s="142"/>
      <c r="J124" s="38"/>
      <c r="K124" s="38"/>
      <c r="L124" s="42"/>
      <c r="M124" s="229"/>
      <c r="N124" s="78"/>
      <c r="O124" s="78"/>
      <c r="P124" s="78"/>
      <c r="Q124" s="78"/>
      <c r="R124" s="78"/>
      <c r="S124" s="78"/>
      <c r="T124" s="79"/>
      <c r="AT124" s="16" t="s">
        <v>140</v>
      </c>
      <c r="AU124" s="16" t="s">
        <v>76</v>
      </c>
    </row>
    <row r="125" s="12" customFormat="1">
      <c r="B125" s="230"/>
      <c r="C125" s="231"/>
      <c r="D125" s="227" t="s">
        <v>142</v>
      </c>
      <c r="E125" s="232" t="s">
        <v>1</v>
      </c>
      <c r="F125" s="233" t="s">
        <v>31</v>
      </c>
      <c r="G125" s="231"/>
      <c r="H125" s="234">
        <v>1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AT125" s="240" t="s">
        <v>142</v>
      </c>
      <c r="AU125" s="240" t="s">
        <v>76</v>
      </c>
      <c r="AV125" s="12" t="s">
        <v>76</v>
      </c>
      <c r="AW125" s="12" t="s">
        <v>30</v>
      </c>
      <c r="AX125" s="12" t="s">
        <v>68</v>
      </c>
      <c r="AY125" s="240" t="s">
        <v>131</v>
      </c>
    </row>
    <row r="126" s="14" customFormat="1">
      <c r="B126" s="252"/>
      <c r="C126" s="253"/>
      <c r="D126" s="227" t="s">
        <v>142</v>
      </c>
      <c r="E126" s="254" t="s">
        <v>1</v>
      </c>
      <c r="F126" s="255" t="s">
        <v>146</v>
      </c>
      <c r="G126" s="253"/>
      <c r="H126" s="256">
        <v>1</v>
      </c>
      <c r="I126" s="257"/>
      <c r="J126" s="253"/>
      <c r="K126" s="253"/>
      <c r="L126" s="258"/>
      <c r="M126" s="259"/>
      <c r="N126" s="260"/>
      <c r="O126" s="260"/>
      <c r="P126" s="260"/>
      <c r="Q126" s="260"/>
      <c r="R126" s="260"/>
      <c r="S126" s="260"/>
      <c r="T126" s="261"/>
      <c r="AT126" s="262" t="s">
        <v>142</v>
      </c>
      <c r="AU126" s="262" t="s">
        <v>76</v>
      </c>
      <c r="AV126" s="14" t="s">
        <v>138</v>
      </c>
      <c r="AW126" s="14" t="s">
        <v>30</v>
      </c>
      <c r="AX126" s="14" t="s">
        <v>31</v>
      </c>
      <c r="AY126" s="262" t="s">
        <v>131</v>
      </c>
    </row>
    <row r="127" s="1" customFormat="1" ht="16.5" customHeight="1">
      <c r="B127" s="37"/>
      <c r="C127" s="216" t="s">
        <v>187</v>
      </c>
      <c r="D127" s="216" t="s">
        <v>133</v>
      </c>
      <c r="E127" s="217" t="s">
        <v>188</v>
      </c>
      <c r="F127" s="218" t="s">
        <v>189</v>
      </c>
      <c r="G127" s="219" t="s">
        <v>156</v>
      </c>
      <c r="H127" s="220">
        <v>26</v>
      </c>
      <c r="I127" s="221"/>
      <c r="J127" s="220">
        <f>ROUND(I127*H127,1)</f>
        <v>0</v>
      </c>
      <c r="K127" s="218" t="s">
        <v>137</v>
      </c>
      <c r="L127" s="42"/>
      <c r="M127" s="222" t="s">
        <v>1</v>
      </c>
      <c r="N127" s="223" t="s">
        <v>39</v>
      </c>
      <c r="O127" s="78"/>
      <c r="P127" s="224">
        <f>O127*H127</f>
        <v>0</v>
      </c>
      <c r="Q127" s="224">
        <v>4.6394000000000003E-05</v>
      </c>
      <c r="R127" s="224">
        <f>Q127*H127</f>
        <v>0.001206244</v>
      </c>
      <c r="S127" s="224">
        <v>0</v>
      </c>
      <c r="T127" s="225">
        <f>S127*H127</f>
        <v>0</v>
      </c>
      <c r="AR127" s="16" t="s">
        <v>138</v>
      </c>
      <c r="AT127" s="16" t="s">
        <v>133</v>
      </c>
      <c r="AU127" s="16" t="s">
        <v>76</v>
      </c>
      <c r="AY127" s="16" t="s">
        <v>131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6" t="s">
        <v>31</v>
      </c>
      <c r="BK127" s="226">
        <f>ROUND(I127*H127,1)</f>
        <v>0</v>
      </c>
      <c r="BL127" s="16" t="s">
        <v>138</v>
      </c>
      <c r="BM127" s="16" t="s">
        <v>751</v>
      </c>
    </row>
    <row r="128" s="1" customFormat="1">
      <c r="B128" s="37"/>
      <c r="C128" s="38"/>
      <c r="D128" s="227" t="s">
        <v>140</v>
      </c>
      <c r="E128" s="38"/>
      <c r="F128" s="228" t="s">
        <v>191</v>
      </c>
      <c r="G128" s="38"/>
      <c r="H128" s="38"/>
      <c r="I128" s="142"/>
      <c r="J128" s="38"/>
      <c r="K128" s="38"/>
      <c r="L128" s="42"/>
      <c r="M128" s="229"/>
      <c r="N128" s="78"/>
      <c r="O128" s="78"/>
      <c r="P128" s="78"/>
      <c r="Q128" s="78"/>
      <c r="R128" s="78"/>
      <c r="S128" s="78"/>
      <c r="T128" s="79"/>
      <c r="AT128" s="16" t="s">
        <v>140</v>
      </c>
      <c r="AU128" s="16" t="s">
        <v>76</v>
      </c>
    </row>
    <row r="129" s="12" customFormat="1">
      <c r="B129" s="230"/>
      <c r="C129" s="231"/>
      <c r="D129" s="227" t="s">
        <v>142</v>
      </c>
      <c r="E129" s="232" t="s">
        <v>1</v>
      </c>
      <c r="F129" s="233" t="s">
        <v>285</v>
      </c>
      <c r="G129" s="231"/>
      <c r="H129" s="234">
        <v>26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AT129" s="240" t="s">
        <v>142</v>
      </c>
      <c r="AU129" s="240" t="s">
        <v>76</v>
      </c>
      <c r="AV129" s="12" t="s">
        <v>76</v>
      </c>
      <c r="AW129" s="12" t="s">
        <v>30</v>
      </c>
      <c r="AX129" s="12" t="s">
        <v>68</v>
      </c>
      <c r="AY129" s="240" t="s">
        <v>131</v>
      </c>
    </row>
    <row r="130" s="14" customFormat="1">
      <c r="B130" s="252"/>
      <c r="C130" s="253"/>
      <c r="D130" s="227" t="s">
        <v>142</v>
      </c>
      <c r="E130" s="254" t="s">
        <v>1</v>
      </c>
      <c r="F130" s="255" t="s">
        <v>146</v>
      </c>
      <c r="G130" s="253"/>
      <c r="H130" s="256">
        <v>26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AT130" s="262" t="s">
        <v>142</v>
      </c>
      <c r="AU130" s="262" t="s">
        <v>76</v>
      </c>
      <c r="AV130" s="14" t="s">
        <v>138</v>
      </c>
      <c r="AW130" s="14" t="s">
        <v>30</v>
      </c>
      <c r="AX130" s="14" t="s">
        <v>31</v>
      </c>
      <c r="AY130" s="262" t="s">
        <v>131</v>
      </c>
    </row>
    <row r="131" s="1" customFormat="1" ht="16.5" customHeight="1">
      <c r="B131" s="37"/>
      <c r="C131" s="216" t="s">
        <v>193</v>
      </c>
      <c r="D131" s="216" t="s">
        <v>133</v>
      </c>
      <c r="E131" s="217" t="s">
        <v>194</v>
      </c>
      <c r="F131" s="218" t="s">
        <v>195</v>
      </c>
      <c r="G131" s="219" t="s">
        <v>156</v>
      </c>
      <c r="H131" s="220">
        <v>23</v>
      </c>
      <c r="I131" s="221"/>
      <c r="J131" s="220">
        <f>ROUND(I131*H131,1)</f>
        <v>0</v>
      </c>
      <c r="K131" s="218" t="s">
        <v>137</v>
      </c>
      <c r="L131" s="42"/>
      <c r="M131" s="222" t="s">
        <v>1</v>
      </c>
      <c r="N131" s="223" t="s">
        <v>39</v>
      </c>
      <c r="O131" s="78"/>
      <c r="P131" s="224">
        <f>O131*H131</f>
        <v>0</v>
      </c>
      <c r="Q131" s="224">
        <v>4.6394000000000003E-05</v>
      </c>
      <c r="R131" s="224">
        <f>Q131*H131</f>
        <v>0.0010670620000000001</v>
      </c>
      <c r="S131" s="224">
        <v>0</v>
      </c>
      <c r="T131" s="225">
        <f>S131*H131</f>
        <v>0</v>
      </c>
      <c r="AR131" s="16" t="s">
        <v>138</v>
      </c>
      <c r="AT131" s="16" t="s">
        <v>133</v>
      </c>
      <c r="AU131" s="16" t="s">
        <v>76</v>
      </c>
      <c r="AY131" s="16" t="s">
        <v>131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6" t="s">
        <v>31</v>
      </c>
      <c r="BK131" s="226">
        <f>ROUND(I131*H131,1)</f>
        <v>0</v>
      </c>
      <c r="BL131" s="16" t="s">
        <v>138</v>
      </c>
      <c r="BM131" s="16" t="s">
        <v>752</v>
      </c>
    </row>
    <row r="132" s="1" customFormat="1">
      <c r="B132" s="37"/>
      <c r="C132" s="38"/>
      <c r="D132" s="227" t="s">
        <v>140</v>
      </c>
      <c r="E132" s="38"/>
      <c r="F132" s="228" t="s">
        <v>197</v>
      </c>
      <c r="G132" s="38"/>
      <c r="H132" s="38"/>
      <c r="I132" s="142"/>
      <c r="J132" s="38"/>
      <c r="K132" s="38"/>
      <c r="L132" s="42"/>
      <c r="M132" s="229"/>
      <c r="N132" s="78"/>
      <c r="O132" s="78"/>
      <c r="P132" s="78"/>
      <c r="Q132" s="78"/>
      <c r="R132" s="78"/>
      <c r="S132" s="78"/>
      <c r="T132" s="79"/>
      <c r="AT132" s="16" t="s">
        <v>140</v>
      </c>
      <c r="AU132" s="16" t="s">
        <v>76</v>
      </c>
    </row>
    <row r="133" s="12" customFormat="1">
      <c r="B133" s="230"/>
      <c r="C133" s="231"/>
      <c r="D133" s="227" t="s">
        <v>142</v>
      </c>
      <c r="E133" s="232" t="s">
        <v>1</v>
      </c>
      <c r="F133" s="233" t="s">
        <v>267</v>
      </c>
      <c r="G133" s="231"/>
      <c r="H133" s="234">
        <v>23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AT133" s="240" t="s">
        <v>142</v>
      </c>
      <c r="AU133" s="240" t="s">
        <v>76</v>
      </c>
      <c r="AV133" s="12" t="s">
        <v>76</v>
      </c>
      <c r="AW133" s="12" t="s">
        <v>30</v>
      </c>
      <c r="AX133" s="12" t="s">
        <v>68</v>
      </c>
      <c r="AY133" s="240" t="s">
        <v>131</v>
      </c>
    </row>
    <row r="134" s="14" customFormat="1">
      <c r="B134" s="252"/>
      <c r="C134" s="253"/>
      <c r="D134" s="227" t="s">
        <v>142</v>
      </c>
      <c r="E134" s="254" t="s">
        <v>1</v>
      </c>
      <c r="F134" s="255" t="s">
        <v>146</v>
      </c>
      <c r="G134" s="253"/>
      <c r="H134" s="256">
        <v>23</v>
      </c>
      <c r="I134" s="257"/>
      <c r="J134" s="253"/>
      <c r="K134" s="253"/>
      <c r="L134" s="258"/>
      <c r="M134" s="259"/>
      <c r="N134" s="260"/>
      <c r="O134" s="260"/>
      <c r="P134" s="260"/>
      <c r="Q134" s="260"/>
      <c r="R134" s="260"/>
      <c r="S134" s="260"/>
      <c r="T134" s="261"/>
      <c r="AT134" s="262" t="s">
        <v>142</v>
      </c>
      <c r="AU134" s="262" t="s">
        <v>76</v>
      </c>
      <c r="AV134" s="14" t="s">
        <v>138</v>
      </c>
      <c r="AW134" s="14" t="s">
        <v>30</v>
      </c>
      <c r="AX134" s="14" t="s">
        <v>31</v>
      </c>
      <c r="AY134" s="262" t="s">
        <v>131</v>
      </c>
    </row>
    <row r="135" s="1" customFormat="1" ht="16.5" customHeight="1">
      <c r="B135" s="37"/>
      <c r="C135" s="216" t="s">
        <v>199</v>
      </c>
      <c r="D135" s="216" t="s">
        <v>133</v>
      </c>
      <c r="E135" s="217" t="s">
        <v>200</v>
      </c>
      <c r="F135" s="218" t="s">
        <v>201</v>
      </c>
      <c r="G135" s="219" t="s">
        <v>156</v>
      </c>
      <c r="H135" s="220">
        <v>3</v>
      </c>
      <c r="I135" s="221"/>
      <c r="J135" s="220">
        <f>ROUND(I135*H135,1)</f>
        <v>0</v>
      </c>
      <c r="K135" s="218" t="s">
        <v>137</v>
      </c>
      <c r="L135" s="42"/>
      <c r="M135" s="222" t="s">
        <v>1</v>
      </c>
      <c r="N135" s="223" t="s">
        <v>39</v>
      </c>
      <c r="O135" s="78"/>
      <c r="P135" s="224">
        <f>O135*H135</f>
        <v>0</v>
      </c>
      <c r="Q135" s="224">
        <v>9.2788000000000007E-05</v>
      </c>
      <c r="R135" s="224">
        <f>Q135*H135</f>
        <v>0.00027836400000000002</v>
      </c>
      <c r="S135" s="224">
        <v>0</v>
      </c>
      <c r="T135" s="225">
        <f>S135*H135</f>
        <v>0</v>
      </c>
      <c r="AR135" s="16" t="s">
        <v>138</v>
      </c>
      <c r="AT135" s="16" t="s">
        <v>133</v>
      </c>
      <c r="AU135" s="16" t="s">
        <v>76</v>
      </c>
      <c r="AY135" s="16" t="s">
        <v>131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6" t="s">
        <v>31</v>
      </c>
      <c r="BK135" s="226">
        <f>ROUND(I135*H135,1)</f>
        <v>0</v>
      </c>
      <c r="BL135" s="16" t="s">
        <v>138</v>
      </c>
      <c r="BM135" s="16" t="s">
        <v>753</v>
      </c>
    </row>
    <row r="136" s="1" customFormat="1">
      <c r="B136" s="37"/>
      <c r="C136" s="38"/>
      <c r="D136" s="227" t="s">
        <v>140</v>
      </c>
      <c r="E136" s="38"/>
      <c r="F136" s="228" t="s">
        <v>203</v>
      </c>
      <c r="G136" s="38"/>
      <c r="H136" s="38"/>
      <c r="I136" s="142"/>
      <c r="J136" s="38"/>
      <c r="K136" s="38"/>
      <c r="L136" s="42"/>
      <c r="M136" s="229"/>
      <c r="N136" s="78"/>
      <c r="O136" s="78"/>
      <c r="P136" s="78"/>
      <c r="Q136" s="78"/>
      <c r="R136" s="78"/>
      <c r="S136" s="78"/>
      <c r="T136" s="79"/>
      <c r="AT136" s="16" t="s">
        <v>140</v>
      </c>
      <c r="AU136" s="16" t="s">
        <v>76</v>
      </c>
    </row>
    <row r="137" s="12" customFormat="1">
      <c r="B137" s="230"/>
      <c r="C137" s="231"/>
      <c r="D137" s="227" t="s">
        <v>142</v>
      </c>
      <c r="E137" s="232" t="s">
        <v>1</v>
      </c>
      <c r="F137" s="233" t="s">
        <v>145</v>
      </c>
      <c r="G137" s="231"/>
      <c r="H137" s="234">
        <v>3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142</v>
      </c>
      <c r="AU137" s="240" t="s">
        <v>76</v>
      </c>
      <c r="AV137" s="12" t="s">
        <v>76</v>
      </c>
      <c r="AW137" s="12" t="s">
        <v>30</v>
      </c>
      <c r="AX137" s="12" t="s">
        <v>68</v>
      </c>
      <c r="AY137" s="240" t="s">
        <v>131</v>
      </c>
    </row>
    <row r="138" s="14" customFormat="1">
      <c r="B138" s="252"/>
      <c r="C138" s="253"/>
      <c r="D138" s="227" t="s">
        <v>142</v>
      </c>
      <c r="E138" s="254" t="s">
        <v>1</v>
      </c>
      <c r="F138" s="255" t="s">
        <v>146</v>
      </c>
      <c r="G138" s="253"/>
      <c r="H138" s="256">
        <v>3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AT138" s="262" t="s">
        <v>142</v>
      </c>
      <c r="AU138" s="262" t="s">
        <v>76</v>
      </c>
      <c r="AV138" s="14" t="s">
        <v>138</v>
      </c>
      <c r="AW138" s="14" t="s">
        <v>30</v>
      </c>
      <c r="AX138" s="14" t="s">
        <v>31</v>
      </c>
      <c r="AY138" s="262" t="s">
        <v>131</v>
      </c>
    </row>
    <row r="139" s="1" customFormat="1" ht="16.5" customHeight="1">
      <c r="B139" s="37"/>
      <c r="C139" s="216" t="s">
        <v>205</v>
      </c>
      <c r="D139" s="216" t="s">
        <v>133</v>
      </c>
      <c r="E139" s="217" t="s">
        <v>754</v>
      </c>
      <c r="F139" s="218" t="s">
        <v>755</v>
      </c>
      <c r="G139" s="219" t="s">
        <v>240</v>
      </c>
      <c r="H139" s="220">
        <v>66600</v>
      </c>
      <c r="I139" s="221"/>
      <c r="J139" s="220">
        <f>ROUND(I139*H139,1)</f>
        <v>0</v>
      </c>
      <c r="K139" s="218" t="s">
        <v>137</v>
      </c>
      <c r="L139" s="42"/>
      <c r="M139" s="222" t="s">
        <v>1</v>
      </c>
      <c r="N139" s="223" t="s">
        <v>39</v>
      </c>
      <c r="O139" s="7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AR139" s="16" t="s">
        <v>138</v>
      </c>
      <c r="AT139" s="16" t="s">
        <v>133</v>
      </c>
      <c r="AU139" s="16" t="s">
        <v>76</v>
      </c>
      <c r="AY139" s="16" t="s">
        <v>131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6" t="s">
        <v>31</v>
      </c>
      <c r="BK139" s="226">
        <f>ROUND(I139*H139,1)</f>
        <v>0</v>
      </c>
      <c r="BL139" s="16" t="s">
        <v>138</v>
      </c>
      <c r="BM139" s="16" t="s">
        <v>756</v>
      </c>
    </row>
    <row r="140" s="1" customFormat="1">
      <c r="B140" s="37"/>
      <c r="C140" s="38"/>
      <c r="D140" s="227" t="s">
        <v>140</v>
      </c>
      <c r="E140" s="38"/>
      <c r="F140" s="228" t="s">
        <v>757</v>
      </c>
      <c r="G140" s="38"/>
      <c r="H140" s="38"/>
      <c r="I140" s="142"/>
      <c r="J140" s="38"/>
      <c r="K140" s="38"/>
      <c r="L140" s="42"/>
      <c r="M140" s="229"/>
      <c r="N140" s="78"/>
      <c r="O140" s="78"/>
      <c r="P140" s="78"/>
      <c r="Q140" s="78"/>
      <c r="R140" s="78"/>
      <c r="S140" s="78"/>
      <c r="T140" s="79"/>
      <c r="AT140" s="16" t="s">
        <v>140</v>
      </c>
      <c r="AU140" s="16" t="s">
        <v>76</v>
      </c>
    </row>
    <row r="141" s="12" customFormat="1">
      <c r="B141" s="230"/>
      <c r="C141" s="231"/>
      <c r="D141" s="227" t="s">
        <v>142</v>
      </c>
      <c r="E141" s="232" t="s">
        <v>1</v>
      </c>
      <c r="F141" s="233" t="s">
        <v>758</v>
      </c>
      <c r="G141" s="231"/>
      <c r="H141" s="234">
        <v>66600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142</v>
      </c>
      <c r="AU141" s="240" t="s">
        <v>76</v>
      </c>
      <c r="AV141" s="12" t="s">
        <v>76</v>
      </c>
      <c r="AW141" s="12" t="s">
        <v>30</v>
      </c>
      <c r="AX141" s="12" t="s">
        <v>68</v>
      </c>
      <c r="AY141" s="240" t="s">
        <v>131</v>
      </c>
    </row>
    <row r="142" s="13" customFormat="1">
      <c r="B142" s="241"/>
      <c r="C142" s="242"/>
      <c r="D142" s="227" t="s">
        <v>142</v>
      </c>
      <c r="E142" s="243" t="s">
        <v>1</v>
      </c>
      <c r="F142" s="244" t="s">
        <v>759</v>
      </c>
      <c r="G142" s="242"/>
      <c r="H142" s="245">
        <v>66600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AT142" s="251" t="s">
        <v>142</v>
      </c>
      <c r="AU142" s="251" t="s">
        <v>76</v>
      </c>
      <c r="AV142" s="13" t="s">
        <v>145</v>
      </c>
      <c r="AW142" s="13" t="s">
        <v>30</v>
      </c>
      <c r="AX142" s="13" t="s">
        <v>68</v>
      </c>
      <c r="AY142" s="251" t="s">
        <v>131</v>
      </c>
    </row>
    <row r="143" s="14" customFormat="1">
      <c r="B143" s="252"/>
      <c r="C143" s="253"/>
      <c r="D143" s="227" t="s">
        <v>142</v>
      </c>
      <c r="E143" s="254" t="s">
        <v>1</v>
      </c>
      <c r="F143" s="255" t="s">
        <v>146</v>
      </c>
      <c r="G143" s="253"/>
      <c r="H143" s="256">
        <v>66600</v>
      </c>
      <c r="I143" s="257"/>
      <c r="J143" s="253"/>
      <c r="K143" s="253"/>
      <c r="L143" s="258"/>
      <c r="M143" s="259"/>
      <c r="N143" s="260"/>
      <c r="O143" s="260"/>
      <c r="P143" s="260"/>
      <c r="Q143" s="260"/>
      <c r="R143" s="260"/>
      <c r="S143" s="260"/>
      <c r="T143" s="261"/>
      <c r="AT143" s="262" t="s">
        <v>142</v>
      </c>
      <c r="AU143" s="262" t="s">
        <v>76</v>
      </c>
      <c r="AV143" s="14" t="s">
        <v>138</v>
      </c>
      <c r="AW143" s="14" t="s">
        <v>30</v>
      </c>
      <c r="AX143" s="14" t="s">
        <v>31</v>
      </c>
      <c r="AY143" s="262" t="s">
        <v>131</v>
      </c>
    </row>
    <row r="144" s="1" customFormat="1" ht="16.5" customHeight="1">
      <c r="B144" s="37"/>
      <c r="C144" s="216" t="s">
        <v>210</v>
      </c>
      <c r="D144" s="216" t="s">
        <v>133</v>
      </c>
      <c r="E144" s="217" t="s">
        <v>760</v>
      </c>
      <c r="F144" s="218" t="s">
        <v>761</v>
      </c>
      <c r="G144" s="219" t="s">
        <v>136</v>
      </c>
      <c r="H144" s="220">
        <v>7.7999999999999998</v>
      </c>
      <c r="I144" s="221"/>
      <c r="J144" s="220">
        <f>ROUND(I144*H144,1)</f>
        <v>0</v>
      </c>
      <c r="K144" s="218" t="s">
        <v>137</v>
      </c>
      <c r="L144" s="42"/>
      <c r="M144" s="222" t="s">
        <v>1</v>
      </c>
      <c r="N144" s="223" t="s">
        <v>39</v>
      </c>
      <c r="O144" s="7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AR144" s="16" t="s">
        <v>138</v>
      </c>
      <c r="AT144" s="16" t="s">
        <v>133</v>
      </c>
      <c r="AU144" s="16" t="s">
        <v>76</v>
      </c>
      <c r="AY144" s="16" t="s">
        <v>131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6" t="s">
        <v>31</v>
      </c>
      <c r="BK144" s="226">
        <f>ROUND(I144*H144,1)</f>
        <v>0</v>
      </c>
      <c r="BL144" s="16" t="s">
        <v>138</v>
      </c>
      <c r="BM144" s="16" t="s">
        <v>762</v>
      </c>
    </row>
    <row r="145" s="1" customFormat="1">
      <c r="B145" s="37"/>
      <c r="C145" s="38"/>
      <c r="D145" s="227" t="s">
        <v>140</v>
      </c>
      <c r="E145" s="38"/>
      <c r="F145" s="228" t="s">
        <v>763</v>
      </c>
      <c r="G145" s="38"/>
      <c r="H145" s="38"/>
      <c r="I145" s="142"/>
      <c r="J145" s="38"/>
      <c r="K145" s="38"/>
      <c r="L145" s="42"/>
      <c r="M145" s="229"/>
      <c r="N145" s="78"/>
      <c r="O145" s="78"/>
      <c r="P145" s="78"/>
      <c r="Q145" s="78"/>
      <c r="R145" s="78"/>
      <c r="S145" s="78"/>
      <c r="T145" s="79"/>
      <c r="AT145" s="16" t="s">
        <v>140</v>
      </c>
      <c r="AU145" s="16" t="s">
        <v>76</v>
      </c>
    </row>
    <row r="146" s="12" customFormat="1">
      <c r="B146" s="230"/>
      <c r="C146" s="231"/>
      <c r="D146" s="227" t="s">
        <v>142</v>
      </c>
      <c r="E146" s="232" t="s">
        <v>1</v>
      </c>
      <c r="F146" s="233" t="s">
        <v>764</v>
      </c>
      <c r="G146" s="231"/>
      <c r="H146" s="234">
        <v>7.7999999999999998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AT146" s="240" t="s">
        <v>142</v>
      </c>
      <c r="AU146" s="240" t="s">
        <v>76</v>
      </c>
      <c r="AV146" s="12" t="s">
        <v>76</v>
      </c>
      <c r="AW146" s="12" t="s">
        <v>30</v>
      </c>
      <c r="AX146" s="12" t="s">
        <v>68</v>
      </c>
      <c r="AY146" s="240" t="s">
        <v>131</v>
      </c>
    </row>
    <row r="147" s="13" customFormat="1">
      <c r="B147" s="241"/>
      <c r="C147" s="242"/>
      <c r="D147" s="227" t="s">
        <v>142</v>
      </c>
      <c r="E147" s="243" t="s">
        <v>1</v>
      </c>
      <c r="F147" s="244" t="s">
        <v>765</v>
      </c>
      <c r="G147" s="242"/>
      <c r="H147" s="245">
        <v>7.7999999999999998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AT147" s="251" t="s">
        <v>142</v>
      </c>
      <c r="AU147" s="251" t="s">
        <v>76</v>
      </c>
      <c r="AV147" s="13" t="s">
        <v>145</v>
      </c>
      <c r="AW147" s="13" t="s">
        <v>30</v>
      </c>
      <c r="AX147" s="13" t="s">
        <v>68</v>
      </c>
      <c r="AY147" s="251" t="s">
        <v>131</v>
      </c>
    </row>
    <row r="148" s="14" customFormat="1">
      <c r="B148" s="252"/>
      <c r="C148" s="253"/>
      <c r="D148" s="227" t="s">
        <v>142</v>
      </c>
      <c r="E148" s="254" t="s">
        <v>1</v>
      </c>
      <c r="F148" s="255" t="s">
        <v>146</v>
      </c>
      <c r="G148" s="253"/>
      <c r="H148" s="256">
        <v>7.7999999999999998</v>
      </c>
      <c r="I148" s="257"/>
      <c r="J148" s="253"/>
      <c r="K148" s="253"/>
      <c r="L148" s="258"/>
      <c r="M148" s="259"/>
      <c r="N148" s="260"/>
      <c r="O148" s="260"/>
      <c r="P148" s="260"/>
      <c r="Q148" s="260"/>
      <c r="R148" s="260"/>
      <c r="S148" s="260"/>
      <c r="T148" s="261"/>
      <c r="AT148" s="262" t="s">
        <v>142</v>
      </c>
      <c r="AU148" s="262" t="s">
        <v>76</v>
      </c>
      <c r="AV148" s="14" t="s">
        <v>138</v>
      </c>
      <c r="AW148" s="14" t="s">
        <v>30</v>
      </c>
      <c r="AX148" s="14" t="s">
        <v>31</v>
      </c>
      <c r="AY148" s="262" t="s">
        <v>131</v>
      </c>
    </row>
    <row r="149" s="1" customFormat="1" ht="16.5" customHeight="1">
      <c r="B149" s="37"/>
      <c r="C149" s="263" t="s">
        <v>215</v>
      </c>
      <c r="D149" s="263" t="s">
        <v>337</v>
      </c>
      <c r="E149" s="264" t="s">
        <v>228</v>
      </c>
      <c r="F149" s="265" t="s">
        <v>766</v>
      </c>
      <c r="G149" s="266" t="s">
        <v>767</v>
      </c>
      <c r="H149" s="267">
        <v>621.60000000000002</v>
      </c>
      <c r="I149" s="268"/>
      <c r="J149" s="267">
        <f>ROUND(I149*H149,1)</f>
        <v>0</v>
      </c>
      <c r="K149" s="265" t="s">
        <v>1</v>
      </c>
      <c r="L149" s="269"/>
      <c r="M149" s="270" t="s">
        <v>1</v>
      </c>
      <c r="N149" s="271" t="s">
        <v>39</v>
      </c>
      <c r="O149" s="78"/>
      <c r="P149" s="224">
        <f>O149*H149</f>
        <v>0</v>
      </c>
      <c r="Q149" s="224">
        <v>0.001</v>
      </c>
      <c r="R149" s="224">
        <f>Q149*H149</f>
        <v>0.62160000000000004</v>
      </c>
      <c r="S149" s="224">
        <v>0</v>
      </c>
      <c r="T149" s="225">
        <f>S149*H149</f>
        <v>0</v>
      </c>
      <c r="AR149" s="16" t="s">
        <v>182</v>
      </c>
      <c r="AT149" s="16" t="s">
        <v>337</v>
      </c>
      <c r="AU149" s="16" t="s">
        <v>76</v>
      </c>
      <c r="AY149" s="16" t="s">
        <v>131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6" t="s">
        <v>31</v>
      </c>
      <c r="BK149" s="226">
        <f>ROUND(I149*H149,1)</f>
        <v>0</v>
      </c>
      <c r="BL149" s="16" t="s">
        <v>138</v>
      </c>
      <c r="BM149" s="16" t="s">
        <v>768</v>
      </c>
    </row>
    <row r="150" s="1" customFormat="1">
      <c r="B150" s="37"/>
      <c r="C150" s="38"/>
      <c r="D150" s="227" t="s">
        <v>140</v>
      </c>
      <c r="E150" s="38"/>
      <c r="F150" s="228" t="s">
        <v>769</v>
      </c>
      <c r="G150" s="38"/>
      <c r="H150" s="38"/>
      <c r="I150" s="142"/>
      <c r="J150" s="38"/>
      <c r="K150" s="38"/>
      <c r="L150" s="42"/>
      <c r="M150" s="229"/>
      <c r="N150" s="78"/>
      <c r="O150" s="78"/>
      <c r="P150" s="78"/>
      <c r="Q150" s="78"/>
      <c r="R150" s="78"/>
      <c r="S150" s="78"/>
      <c r="T150" s="79"/>
      <c r="AT150" s="16" t="s">
        <v>140</v>
      </c>
      <c r="AU150" s="16" t="s">
        <v>76</v>
      </c>
    </row>
    <row r="151" s="12" customFormat="1">
      <c r="B151" s="230"/>
      <c r="C151" s="231"/>
      <c r="D151" s="227" t="s">
        <v>142</v>
      </c>
      <c r="E151" s="232" t="s">
        <v>1</v>
      </c>
      <c r="F151" s="233" t="s">
        <v>770</v>
      </c>
      <c r="G151" s="231"/>
      <c r="H151" s="234">
        <v>621.60000000000002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AT151" s="240" t="s">
        <v>142</v>
      </c>
      <c r="AU151" s="240" t="s">
        <v>76</v>
      </c>
      <c r="AV151" s="12" t="s">
        <v>76</v>
      </c>
      <c r="AW151" s="12" t="s">
        <v>30</v>
      </c>
      <c r="AX151" s="12" t="s">
        <v>68</v>
      </c>
      <c r="AY151" s="240" t="s">
        <v>131</v>
      </c>
    </row>
    <row r="152" s="14" customFormat="1">
      <c r="B152" s="252"/>
      <c r="C152" s="253"/>
      <c r="D152" s="227" t="s">
        <v>142</v>
      </c>
      <c r="E152" s="254" t="s">
        <v>1</v>
      </c>
      <c r="F152" s="255" t="s">
        <v>146</v>
      </c>
      <c r="G152" s="253"/>
      <c r="H152" s="256">
        <v>621.60000000000002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AT152" s="262" t="s">
        <v>142</v>
      </c>
      <c r="AU152" s="262" t="s">
        <v>76</v>
      </c>
      <c r="AV152" s="14" t="s">
        <v>138</v>
      </c>
      <c r="AW152" s="14" t="s">
        <v>30</v>
      </c>
      <c r="AX152" s="14" t="s">
        <v>31</v>
      </c>
      <c r="AY152" s="262" t="s">
        <v>131</v>
      </c>
    </row>
    <row r="153" s="1" customFormat="1" ht="16.5" customHeight="1">
      <c r="B153" s="37"/>
      <c r="C153" s="216" t="s">
        <v>9</v>
      </c>
      <c r="D153" s="216" t="s">
        <v>133</v>
      </c>
      <c r="E153" s="217" t="s">
        <v>771</v>
      </c>
      <c r="F153" s="218" t="s">
        <v>772</v>
      </c>
      <c r="G153" s="219" t="s">
        <v>149</v>
      </c>
      <c r="H153" s="220">
        <v>16000</v>
      </c>
      <c r="I153" s="221"/>
      <c r="J153" s="220">
        <f>ROUND(I153*H153,1)</f>
        <v>0</v>
      </c>
      <c r="K153" s="218" t="s">
        <v>137</v>
      </c>
      <c r="L153" s="42"/>
      <c r="M153" s="222" t="s">
        <v>1</v>
      </c>
      <c r="N153" s="223" t="s">
        <v>39</v>
      </c>
      <c r="O153" s="7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AR153" s="16" t="s">
        <v>138</v>
      </c>
      <c r="AT153" s="16" t="s">
        <v>133</v>
      </c>
      <c r="AU153" s="16" t="s">
        <v>76</v>
      </c>
      <c r="AY153" s="16" t="s">
        <v>131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6" t="s">
        <v>31</v>
      </c>
      <c r="BK153" s="226">
        <f>ROUND(I153*H153,1)</f>
        <v>0</v>
      </c>
      <c r="BL153" s="16" t="s">
        <v>138</v>
      </c>
      <c r="BM153" s="16" t="s">
        <v>773</v>
      </c>
    </row>
    <row r="154" s="1" customFormat="1">
      <c r="B154" s="37"/>
      <c r="C154" s="38"/>
      <c r="D154" s="227" t="s">
        <v>140</v>
      </c>
      <c r="E154" s="38"/>
      <c r="F154" s="228" t="s">
        <v>774</v>
      </c>
      <c r="G154" s="38"/>
      <c r="H154" s="38"/>
      <c r="I154" s="142"/>
      <c r="J154" s="38"/>
      <c r="K154" s="38"/>
      <c r="L154" s="42"/>
      <c r="M154" s="229"/>
      <c r="N154" s="78"/>
      <c r="O154" s="78"/>
      <c r="P154" s="78"/>
      <c r="Q154" s="78"/>
      <c r="R154" s="78"/>
      <c r="S154" s="78"/>
      <c r="T154" s="79"/>
      <c r="AT154" s="16" t="s">
        <v>140</v>
      </c>
      <c r="AU154" s="16" t="s">
        <v>76</v>
      </c>
    </row>
    <row r="155" s="12" customFormat="1">
      <c r="B155" s="230"/>
      <c r="C155" s="231"/>
      <c r="D155" s="227" t="s">
        <v>142</v>
      </c>
      <c r="E155" s="232" t="s">
        <v>1</v>
      </c>
      <c r="F155" s="233" t="s">
        <v>775</v>
      </c>
      <c r="G155" s="231"/>
      <c r="H155" s="234">
        <v>16000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AT155" s="240" t="s">
        <v>142</v>
      </c>
      <c r="AU155" s="240" t="s">
        <v>76</v>
      </c>
      <c r="AV155" s="12" t="s">
        <v>76</v>
      </c>
      <c r="AW155" s="12" t="s">
        <v>30</v>
      </c>
      <c r="AX155" s="12" t="s">
        <v>68</v>
      </c>
      <c r="AY155" s="240" t="s">
        <v>131</v>
      </c>
    </row>
    <row r="156" s="13" customFormat="1">
      <c r="B156" s="241"/>
      <c r="C156" s="242"/>
      <c r="D156" s="227" t="s">
        <v>142</v>
      </c>
      <c r="E156" s="243" t="s">
        <v>1</v>
      </c>
      <c r="F156" s="244" t="s">
        <v>776</v>
      </c>
      <c r="G156" s="242"/>
      <c r="H156" s="245">
        <v>16000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AT156" s="251" t="s">
        <v>142</v>
      </c>
      <c r="AU156" s="251" t="s">
        <v>76</v>
      </c>
      <c r="AV156" s="13" t="s">
        <v>145</v>
      </c>
      <c r="AW156" s="13" t="s">
        <v>30</v>
      </c>
      <c r="AX156" s="13" t="s">
        <v>68</v>
      </c>
      <c r="AY156" s="251" t="s">
        <v>131</v>
      </c>
    </row>
    <row r="157" s="14" customFormat="1">
      <c r="B157" s="252"/>
      <c r="C157" s="253"/>
      <c r="D157" s="227" t="s">
        <v>142</v>
      </c>
      <c r="E157" s="254" t="s">
        <v>1</v>
      </c>
      <c r="F157" s="255" t="s">
        <v>146</v>
      </c>
      <c r="G157" s="253"/>
      <c r="H157" s="256">
        <v>16000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AT157" s="262" t="s">
        <v>142</v>
      </c>
      <c r="AU157" s="262" t="s">
        <v>76</v>
      </c>
      <c r="AV157" s="14" t="s">
        <v>138</v>
      </c>
      <c r="AW157" s="14" t="s">
        <v>30</v>
      </c>
      <c r="AX157" s="14" t="s">
        <v>31</v>
      </c>
      <c r="AY157" s="262" t="s">
        <v>131</v>
      </c>
    </row>
    <row r="158" s="1" customFormat="1" ht="16.5" customHeight="1">
      <c r="B158" s="37"/>
      <c r="C158" s="263" t="s">
        <v>227</v>
      </c>
      <c r="D158" s="263" t="s">
        <v>337</v>
      </c>
      <c r="E158" s="264" t="s">
        <v>777</v>
      </c>
      <c r="F158" s="265" t="s">
        <v>778</v>
      </c>
      <c r="G158" s="266" t="s">
        <v>767</v>
      </c>
      <c r="H158" s="267">
        <v>441.89999999999998</v>
      </c>
      <c r="I158" s="268"/>
      <c r="J158" s="267">
        <f>ROUND(I158*H158,1)</f>
        <v>0</v>
      </c>
      <c r="K158" s="265" t="s">
        <v>1</v>
      </c>
      <c r="L158" s="269"/>
      <c r="M158" s="270" t="s">
        <v>1</v>
      </c>
      <c r="N158" s="271" t="s">
        <v>39</v>
      </c>
      <c r="O158" s="78"/>
      <c r="P158" s="224">
        <f>O158*H158</f>
        <v>0</v>
      </c>
      <c r="Q158" s="224">
        <v>0.001</v>
      </c>
      <c r="R158" s="224">
        <f>Q158*H158</f>
        <v>0.44189999999999996</v>
      </c>
      <c r="S158" s="224">
        <v>0</v>
      </c>
      <c r="T158" s="225">
        <f>S158*H158</f>
        <v>0</v>
      </c>
      <c r="AR158" s="16" t="s">
        <v>182</v>
      </c>
      <c r="AT158" s="16" t="s">
        <v>337</v>
      </c>
      <c r="AU158" s="16" t="s">
        <v>76</v>
      </c>
      <c r="AY158" s="16" t="s">
        <v>131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6" t="s">
        <v>31</v>
      </c>
      <c r="BK158" s="226">
        <f>ROUND(I158*H158,1)</f>
        <v>0</v>
      </c>
      <c r="BL158" s="16" t="s">
        <v>138</v>
      </c>
      <c r="BM158" s="16" t="s">
        <v>779</v>
      </c>
    </row>
    <row r="159" s="1" customFormat="1">
      <c r="B159" s="37"/>
      <c r="C159" s="38"/>
      <c r="D159" s="227" t="s">
        <v>140</v>
      </c>
      <c r="E159" s="38"/>
      <c r="F159" s="228" t="s">
        <v>780</v>
      </c>
      <c r="G159" s="38"/>
      <c r="H159" s="38"/>
      <c r="I159" s="142"/>
      <c r="J159" s="38"/>
      <c r="K159" s="38"/>
      <c r="L159" s="42"/>
      <c r="M159" s="229"/>
      <c r="N159" s="78"/>
      <c r="O159" s="78"/>
      <c r="P159" s="78"/>
      <c r="Q159" s="78"/>
      <c r="R159" s="78"/>
      <c r="S159" s="78"/>
      <c r="T159" s="79"/>
      <c r="AT159" s="16" t="s">
        <v>140</v>
      </c>
      <c r="AU159" s="16" t="s">
        <v>76</v>
      </c>
    </row>
    <row r="160" s="12" customFormat="1">
      <c r="B160" s="230"/>
      <c r="C160" s="231"/>
      <c r="D160" s="227" t="s">
        <v>142</v>
      </c>
      <c r="E160" s="232" t="s">
        <v>1</v>
      </c>
      <c r="F160" s="233" t="s">
        <v>781</v>
      </c>
      <c r="G160" s="231"/>
      <c r="H160" s="234">
        <v>58917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142</v>
      </c>
      <c r="AU160" s="240" t="s">
        <v>76</v>
      </c>
      <c r="AV160" s="12" t="s">
        <v>76</v>
      </c>
      <c r="AW160" s="12" t="s">
        <v>30</v>
      </c>
      <c r="AX160" s="12" t="s">
        <v>68</v>
      </c>
      <c r="AY160" s="240" t="s">
        <v>131</v>
      </c>
    </row>
    <row r="161" s="14" customFormat="1">
      <c r="B161" s="252"/>
      <c r="C161" s="253"/>
      <c r="D161" s="227" t="s">
        <v>142</v>
      </c>
      <c r="E161" s="254" t="s">
        <v>1</v>
      </c>
      <c r="F161" s="255" t="s">
        <v>146</v>
      </c>
      <c r="G161" s="253"/>
      <c r="H161" s="256">
        <v>58917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AT161" s="262" t="s">
        <v>142</v>
      </c>
      <c r="AU161" s="262" t="s">
        <v>76</v>
      </c>
      <c r="AV161" s="14" t="s">
        <v>138</v>
      </c>
      <c r="AW161" s="14" t="s">
        <v>30</v>
      </c>
      <c r="AX161" s="14" t="s">
        <v>31</v>
      </c>
      <c r="AY161" s="262" t="s">
        <v>131</v>
      </c>
    </row>
    <row r="162" s="12" customFormat="1">
      <c r="B162" s="230"/>
      <c r="C162" s="231"/>
      <c r="D162" s="227" t="s">
        <v>142</v>
      </c>
      <c r="E162" s="231"/>
      <c r="F162" s="233" t="s">
        <v>782</v>
      </c>
      <c r="G162" s="231"/>
      <c r="H162" s="234">
        <v>441.89999999999998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142</v>
      </c>
      <c r="AU162" s="240" t="s">
        <v>76</v>
      </c>
      <c r="AV162" s="12" t="s">
        <v>76</v>
      </c>
      <c r="AW162" s="12" t="s">
        <v>4</v>
      </c>
      <c r="AX162" s="12" t="s">
        <v>31</v>
      </c>
      <c r="AY162" s="240" t="s">
        <v>131</v>
      </c>
    </row>
    <row r="163" s="1" customFormat="1" ht="16.5" customHeight="1">
      <c r="B163" s="37"/>
      <c r="C163" s="216" t="s">
        <v>232</v>
      </c>
      <c r="D163" s="216" t="s">
        <v>133</v>
      </c>
      <c r="E163" s="217" t="s">
        <v>783</v>
      </c>
      <c r="F163" s="218" t="s">
        <v>784</v>
      </c>
      <c r="G163" s="219" t="s">
        <v>149</v>
      </c>
      <c r="H163" s="220">
        <v>9000</v>
      </c>
      <c r="I163" s="221"/>
      <c r="J163" s="220">
        <f>ROUND(I163*H163,1)</f>
        <v>0</v>
      </c>
      <c r="K163" s="218" t="s">
        <v>137</v>
      </c>
      <c r="L163" s="42"/>
      <c r="M163" s="222" t="s">
        <v>1</v>
      </c>
      <c r="N163" s="223" t="s">
        <v>39</v>
      </c>
      <c r="O163" s="7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AR163" s="16" t="s">
        <v>138</v>
      </c>
      <c r="AT163" s="16" t="s">
        <v>133</v>
      </c>
      <c r="AU163" s="16" t="s">
        <v>76</v>
      </c>
      <c r="AY163" s="16" t="s">
        <v>131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6" t="s">
        <v>31</v>
      </c>
      <c r="BK163" s="226">
        <f>ROUND(I163*H163,1)</f>
        <v>0</v>
      </c>
      <c r="BL163" s="16" t="s">
        <v>138</v>
      </c>
      <c r="BM163" s="16" t="s">
        <v>785</v>
      </c>
    </row>
    <row r="164" s="1" customFormat="1">
      <c r="B164" s="37"/>
      <c r="C164" s="38"/>
      <c r="D164" s="227" t="s">
        <v>140</v>
      </c>
      <c r="E164" s="38"/>
      <c r="F164" s="228" t="s">
        <v>786</v>
      </c>
      <c r="G164" s="38"/>
      <c r="H164" s="38"/>
      <c r="I164" s="142"/>
      <c r="J164" s="38"/>
      <c r="K164" s="38"/>
      <c r="L164" s="42"/>
      <c r="M164" s="229"/>
      <c r="N164" s="78"/>
      <c r="O164" s="78"/>
      <c r="P164" s="78"/>
      <c r="Q164" s="78"/>
      <c r="R164" s="78"/>
      <c r="S164" s="78"/>
      <c r="T164" s="79"/>
      <c r="AT164" s="16" t="s">
        <v>140</v>
      </c>
      <c r="AU164" s="16" t="s">
        <v>76</v>
      </c>
    </row>
    <row r="165" s="12" customFormat="1">
      <c r="B165" s="230"/>
      <c r="C165" s="231"/>
      <c r="D165" s="227" t="s">
        <v>142</v>
      </c>
      <c r="E165" s="232" t="s">
        <v>1</v>
      </c>
      <c r="F165" s="233" t="s">
        <v>787</v>
      </c>
      <c r="G165" s="231"/>
      <c r="H165" s="234">
        <v>9000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142</v>
      </c>
      <c r="AU165" s="240" t="s">
        <v>76</v>
      </c>
      <c r="AV165" s="12" t="s">
        <v>76</v>
      </c>
      <c r="AW165" s="12" t="s">
        <v>30</v>
      </c>
      <c r="AX165" s="12" t="s">
        <v>68</v>
      </c>
      <c r="AY165" s="240" t="s">
        <v>131</v>
      </c>
    </row>
    <row r="166" s="13" customFormat="1">
      <c r="B166" s="241"/>
      <c r="C166" s="242"/>
      <c r="D166" s="227" t="s">
        <v>142</v>
      </c>
      <c r="E166" s="243" t="s">
        <v>1</v>
      </c>
      <c r="F166" s="244" t="s">
        <v>788</v>
      </c>
      <c r="G166" s="242"/>
      <c r="H166" s="245">
        <v>9000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AT166" s="251" t="s">
        <v>142</v>
      </c>
      <c r="AU166" s="251" t="s">
        <v>76</v>
      </c>
      <c r="AV166" s="13" t="s">
        <v>145</v>
      </c>
      <c r="AW166" s="13" t="s">
        <v>30</v>
      </c>
      <c r="AX166" s="13" t="s">
        <v>68</v>
      </c>
      <c r="AY166" s="251" t="s">
        <v>131</v>
      </c>
    </row>
    <row r="167" s="14" customFormat="1">
      <c r="B167" s="252"/>
      <c r="C167" s="253"/>
      <c r="D167" s="227" t="s">
        <v>142</v>
      </c>
      <c r="E167" s="254" t="s">
        <v>1</v>
      </c>
      <c r="F167" s="255" t="s">
        <v>146</v>
      </c>
      <c r="G167" s="253"/>
      <c r="H167" s="256">
        <v>9000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AT167" s="262" t="s">
        <v>142</v>
      </c>
      <c r="AU167" s="262" t="s">
        <v>76</v>
      </c>
      <c r="AV167" s="14" t="s">
        <v>138</v>
      </c>
      <c r="AW167" s="14" t="s">
        <v>30</v>
      </c>
      <c r="AX167" s="14" t="s">
        <v>31</v>
      </c>
      <c r="AY167" s="262" t="s">
        <v>131</v>
      </c>
    </row>
    <row r="168" s="1" customFormat="1" ht="16.5" customHeight="1">
      <c r="B168" s="37"/>
      <c r="C168" s="216" t="s">
        <v>237</v>
      </c>
      <c r="D168" s="216" t="s">
        <v>133</v>
      </c>
      <c r="E168" s="217" t="s">
        <v>789</v>
      </c>
      <c r="F168" s="218" t="s">
        <v>790</v>
      </c>
      <c r="G168" s="219" t="s">
        <v>156</v>
      </c>
      <c r="H168" s="220">
        <v>392</v>
      </c>
      <c r="I168" s="221"/>
      <c r="J168" s="220">
        <f>ROUND(I168*H168,1)</f>
        <v>0</v>
      </c>
      <c r="K168" s="218" t="s">
        <v>137</v>
      </c>
      <c r="L168" s="42"/>
      <c r="M168" s="222" t="s">
        <v>1</v>
      </c>
      <c r="N168" s="223" t="s">
        <v>39</v>
      </c>
      <c r="O168" s="7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AR168" s="16" t="s">
        <v>138</v>
      </c>
      <c r="AT168" s="16" t="s">
        <v>133</v>
      </c>
      <c r="AU168" s="16" t="s">
        <v>76</v>
      </c>
      <c r="AY168" s="16" t="s">
        <v>131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6" t="s">
        <v>31</v>
      </c>
      <c r="BK168" s="226">
        <f>ROUND(I168*H168,1)</f>
        <v>0</v>
      </c>
      <c r="BL168" s="16" t="s">
        <v>138</v>
      </c>
      <c r="BM168" s="16" t="s">
        <v>791</v>
      </c>
    </row>
    <row r="169" s="1" customFormat="1">
      <c r="B169" s="37"/>
      <c r="C169" s="38"/>
      <c r="D169" s="227" t="s">
        <v>140</v>
      </c>
      <c r="E169" s="38"/>
      <c r="F169" s="228" t="s">
        <v>792</v>
      </c>
      <c r="G169" s="38"/>
      <c r="H169" s="38"/>
      <c r="I169" s="142"/>
      <c r="J169" s="38"/>
      <c r="K169" s="38"/>
      <c r="L169" s="42"/>
      <c r="M169" s="229"/>
      <c r="N169" s="78"/>
      <c r="O169" s="78"/>
      <c r="P169" s="78"/>
      <c r="Q169" s="78"/>
      <c r="R169" s="78"/>
      <c r="S169" s="78"/>
      <c r="T169" s="79"/>
      <c r="AT169" s="16" t="s">
        <v>140</v>
      </c>
      <c r="AU169" s="16" t="s">
        <v>76</v>
      </c>
    </row>
    <row r="170" s="12" customFormat="1">
      <c r="B170" s="230"/>
      <c r="C170" s="231"/>
      <c r="D170" s="227" t="s">
        <v>142</v>
      </c>
      <c r="E170" s="232" t="s">
        <v>1</v>
      </c>
      <c r="F170" s="233" t="s">
        <v>793</v>
      </c>
      <c r="G170" s="231"/>
      <c r="H170" s="234">
        <v>392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AT170" s="240" t="s">
        <v>142</v>
      </c>
      <c r="AU170" s="240" t="s">
        <v>76</v>
      </c>
      <c r="AV170" s="12" t="s">
        <v>76</v>
      </c>
      <c r="AW170" s="12" t="s">
        <v>30</v>
      </c>
      <c r="AX170" s="12" t="s">
        <v>68</v>
      </c>
      <c r="AY170" s="240" t="s">
        <v>131</v>
      </c>
    </row>
    <row r="171" s="13" customFormat="1">
      <c r="B171" s="241"/>
      <c r="C171" s="242"/>
      <c r="D171" s="227" t="s">
        <v>142</v>
      </c>
      <c r="E171" s="243" t="s">
        <v>1</v>
      </c>
      <c r="F171" s="244" t="s">
        <v>794</v>
      </c>
      <c r="G171" s="242"/>
      <c r="H171" s="245">
        <v>392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AT171" s="251" t="s">
        <v>142</v>
      </c>
      <c r="AU171" s="251" t="s">
        <v>76</v>
      </c>
      <c r="AV171" s="13" t="s">
        <v>145</v>
      </c>
      <c r="AW171" s="13" t="s">
        <v>30</v>
      </c>
      <c r="AX171" s="13" t="s">
        <v>68</v>
      </c>
      <c r="AY171" s="251" t="s">
        <v>131</v>
      </c>
    </row>
    <row r="172" s="14" customFormat="1">
      <c r="B172" s="252"/>
      <c r="C172" s="253"/>
      <c r="D172" s="227" t="s">
        <v>142</v>
      </c>
      <c r="E172" s="254" t="s">
        <v>1</v>
      </c>
      <c r="F172" s="255" t="s">
        <v>146</v>
      </c>
      <c r="G172" s="253"/>
      <c r="H172" s="256">
        <v>392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AT172" s="262" t="s">
        <v>142</v>
      </c>
      <c r="AU172" s="262" t="s">
        <v>76</v>
      </c>
      <c r="AV172" s="14" t="s">
        <v>138</v>
      </c>
      <c r="AW172" s="14" t="s">
        <v>30</v>
      </c>
      <c r="AX172" s="14" t="s">
        <v>31</v>
      </c>
      <c r="AY172" s="262" t="s">
        <v>131</v>
      </c>
    </row>
    <row r="173" s="1" customFormat="1" ht="16.5" customHeight="1">
      <c r="B173" s="37"/>
      <c r="C173" s="216" t="s">
        <v>244</v>
      </c>
      <c r="D173" s="216" t="s">
        <v>133</v>
      </c>
      <c r="E173" s="217" t="s">
        <v>795</v>
      </c>
      <c r="F173" s="218" t="s">
        <v>796</v>
      </c>
      <c r="G173" s="219" t="s">
        <v>156</v>
      </c>
      <c r="H173" s="220">
        <v>99</v>
      </c>
      <c r="I173" s="221"/>
      <c r="J173" s="220">
        <f>ROUND(I173*H173,1)</f>
        <v>0</v>
      </c>
      <c r="K173" s="218" t="s">
        <v>137</v>
      </c>
      <c r="L173" s="42"/>
      <c r="M173" s="222" t="s">
        <v>1</v>
      </c>
      <c r="N173" s="223" t="s">
        <v>39</v>
      </c>
      <c r="O173" s="7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AR173" s="16" t="s">
        <v>138</v>
      </c>
      <c r="AT173" s="16" t="s">
        <v>133</v>
      </c>
      <c r="AU173" s="16" t="s">
        <v>76</v>
      </c>
      <c r="AY173" s="16" t="s">
        <v>131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6" t="s">
        <v>31</v>
      </c>
      <c r="BK173" s="226">
        <f>ROUND(I173*H173,1)</f>
        <v>0</v>
      </c>
      <c r="BL173" s="16" t="s">
        <v>138</v>
      </c>
      <c r="BM173" s="16" t="s">
        <v>797</v>
      </c>
    </row>
    <row r="174" s="1" customFormat="1">
      <c r="B174" s="37"/>
      <c r="C174" s="38"/>
      <c r="D174" s="227" t="s">
        <v>140</v>
      </c>
      <c r="E174" s="38"/>
      <c r="F174" s="228" t="s">
        <v>798</v>
      </c>
      <c r="G174" s="38"/>
      <c r="H174" s="38"/>
      <c r="I174" s="142"/>
      <c r="J174" s="38"/>
      <c r="K174" s="38"/>
      <c r="L174" s="42"/>
      <c r="M174" s="229"/>
      <c r="N174" s="78"/>
      <c r="O174" s="78"/>
      <c r="P174" s="78"/>
      <c r="Q174" s="78"/>
      <c r="R174" s="78"/>
      <c r="S174" s="78"/>
      <c r="T174" s="79"/>
      <c r="AT174" s="16" t="s">
        <v>140</v>
      </c>
      <c r="AU174" s="16" t="s">
        <v>76</v>
      </c>
    </row>
    <row r="175" s="12" customFormat="1">
      <c r="B175" s="230"/>
      <c r="C175" s="231"/>
      <c r="D175" s="227" t="s">
        <v>142</v>
      </c>
      <c r="E175" s="232" t="s">
        <v>1</v>
      </c>
      <c r="F175" s="233" t="s">
        <v>799</v>
      </c>
      <c r="G175" s="231"/>
      <c r="H175" s="234">
        <v>99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AT175" s="240" t="s">
        <v>142</v>
      </c>
      <c r="AU175" s="240" t="s">
        <v>76</v>
      </c>
      <c r="AV175" s="12" t="s">
        <v>76</v>
      </c>
      <c r="AW175" s="12" t="s">
        <v>30</v>
      </c>
      <c r="AX175" s="12" t="s">
        <v>68</v>
      </c>
      <c r="AY175" s="240" t="s">
        <v>131</v>
      </c>
    </row>
    <row r="176" s="13" customFormat="1">
      <c r="B176" s="241"/>
      <c r="C176" s="242"/>
      <c r="D176" s="227" t="s">
        <v>142</v>
      </c>
      <c r="E176" s="243" t="s">
        <v>1</v>
      </c>
      <c r="F176" s="244" t="s">
        <v>800</v>
      </c>
      <c r="G176" s="242"/>
      <c r="H176" s="245">
        <v>99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AT176" s="251" t="s">
        <v>142</v>
      </c>
      <c r="AU176" s="251" t="s">
        <v>76</v>
      </c>
      <c r="AV176" s="13" t="s">
        <v>145</v>
      </c>
      <c r="AW176" s="13" t="s">
        <v>30</v>
      </c>
      <c r="AX176" s="13" t="s">
        <v>68</v>
      </c>
      <c r="AY176" s="251" t="s">
        <v>131</v>
      </c>
    </row>
    <row r="177" s="14" customFormat="1">
      <c r="B177" s="252"/>
      <c r="C177" s="253"/>
      <c r="D177" s="227" t="s">
        <v>142</v>
      </c>
      <c r="E177" s="254" t="s">
        <v>1</v>
      </c>
      <c r="F177" s="255" t="s">
        <v>146</v>
      </c>
      <c r="G177" s="253"/>
      <c r="H177" s="256">
        <v>99</v>
      </c>
      <c r="I177" s="257"/>
      <c r="J177" s="253"/>
      <c r="K177" s="253"/>
      <c r="L177" s="258"/>
      <c r="M177" s="259"/>
      <c r="N177" s="260"/>
      <c r="O177" s="260"/>
      <c r="P177" s="260"/>
      <c r="Q177" s="260"/>
      <c r="R177" s="260"/>
      <c r="S177" s="260"/>
      <c r="T177" s="261"/>
      <c r="AT177" s="262" t="s">
        <v>142</v>
      </c>
      <c r="AU177" s="262" t="s">
        <v>76</v>
      </c>
      <c r="AV177" s="14" t="s">
        <v>138</v>
      </c>
      <c r="AW177" s="14" t="s">
        <v>30</v>
      </c>
      <c r="AX177" s="14" t="s">
        <v>31</v>
      </c>
      <c r="AY177" s="262" t="s">
        <v>131</v>
      </c>
    </row>
    <row r="178" s="1" customFormat="1" ht="16.5" customHeight="1">
      <c r="B178" s="37"/>
      <c r="C178" s="216" t="s">
        <v>250</v>
      </c>
      <c r="D178" s="216" t="s">
        <v>133</v>
      </c>
      <c r="E178" s="217" t="s">
        <v>801</v>
      </c>
      <c r="F178" s="218" t="s">
        <v>802</v>
      </c>
      <c r="G178" s="219" t="s">
        <v>136</v>
      </c>
      <c r="H178" s="220">
        <v>15.6</v>
      </c>
      <c r="I178" s="221"/>
      <c r="J178" s="220">
        <f>ROUND(I178*H178,1)</f>
        <v>0</v>
      </c>
      <c r="K178" s="218" t="s">
        <v>137</v>
      </c>
      <c r="L178" s="42"/>
      <c r="M178" s="222" t="s">
        <v>1</v>
      </c>
      <c r="N178" s="223" t="s">
        <v>39</v>
      </c>
      <c r="O178" s="7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AR178" s="16" t="s">
        <v>138</v>
      </c>
      <c r="AT178" s="16" t="s">
        <v>133</v>
      </c>
      <c r="AU178" s="16" t="s">
        <v>76</v>
      </c>
      <c r="AY178" s="16" t="s">
        <v>131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6" t="s">
        <v>31</v>
      </c>
      <c r="BK178" s="226">
        <f>ROUND(I178*H178,1)</f>
        <v>0</v>
      </c>
      <c r="BL178" s="16" t="s">
        <v>138</v>
      </c>
      <c r="BM178" s="16" t="s">
        <v>803</v>
      </c>
    </row>
    <row r="179" s="1" customFormat="1">
      <c r="B179" s="37"/>
      <c r="C179" s="38"/>
      <c r="D179" s="227" t="s">
        <v>140</v>
      </c>
      <c r="E179" s="38"/>
      <c r="F179" s="228" t="s">
        <v>804</v>
      </c>
      <c r="G179" s="38"/>
      <c r="H179" s="38"/>
      <c r="I179" s="142"/>
      <c r="J179" s="38"/>
      <c r="K179" s="38"/>
      <c r="L179" s="42"/>
      <c r="M179" s="229"/>
      <c r="N179" s="78"/>
      <c r="O179" s="78"/>
      <c r="P179" s="78"/>
      <c r="Q179" s="78"/>
      <c r="R179" s="78"/>
      <c r="S179" s="78"/>
      <c r="T179" s="79"/>
      <c r="AT179" s="16" t="s">
        <v>140</v>
      </c>
      <c r="AU179" s="16" t="s">
        <v>76</v>
      </c>
    </row>
    <row r="180" s="12" customFormat="1">
      <c r="B180" s="230"/>
      <c r="C180" s="231"/>
      <c r="D180" s="227" t="s">
        <v>142</v>
      </c>
      <c r="E180" s="232" t="s">
        <v>1</v>
      </c>
      <c r="F180" s="233" t="s">
        <v>764</v>
      </c>
      <c r="G180" s="231"/>
      <c r="H180" s="234">
        <v>7.7999999999999998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AT180" s="240" t="s">
        <v>142</v>
      </c>
      <c r="AU180" s="240" t="s">
        <v>76</v>
      </c>
      <c r="AV180" s="12" t="s">
        <v>76</v>
      </c>
      <c r="AW180" s="12" t="s">
        <v>30</v>
      </c>
      <c r="AX180" s="12" t="s">
        <v>68</v>
      </c>
      <c r="AY180" s="240" t="s">
        <v>131</v>
      </c>
    </row>
    <row r="181" s="13" customFormat="1">
      <c r="B181" s="241"/>
      <c r="C181" s="242"/>
      <c r="D181" s="227" t="s">
        <v>142</v>
      </c>
      <c r="E181" s="243" t="s">
        <v>1</v>
      </c>
      <c r="F181" s="244" t="s">
        <v>805</v>
      </c>
      <c r="G181" s="242"/>
      <c r="H181" s="245">
        <v>7.7999999999999998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AT181" s="251" t="s">
        <v>142</v>
      </c>
      <c r="AU181" s="251" t="s">
        <v>76</v>
      </c>
      <c r="AV181" s="13" t="s">
        <v>145</v>
      </c>
      <c r="AW181" s="13" t="s">
        <v>30</v>
      </c>
      <c r="AX181" s="13" t="s">
        <v>68</v>
      </c>
      <c r="AY181" s="251" t="s">
        <v>131</v>
      </c>
    </row>
    <row r="182" s="12" customFormat="1">
      <c r="B182" s="230"/>
      <c r="C182" s="231"/>
      <c r="D182" s="227" t="s">
        <v>142</v>
      </c>
      <c r="E182" s="232" t="s">
        <v>1</v>
      </c>
      <c r="F182" s="233" t="s">
        <v>764</v>
      </c>
      <c r="G182" s="231"/>
      <c r="H182" s="234">
        <v>7.7999999999999998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AT182" s="240" t="s">
        <v>142</v>
      </c>
      <c r="AU182" s="240" t="s">
        <v>76</v>
      </c>
      <c r="AV182" s="12" t="s">
        <v>76</v>
      </c>
      <c r="AW182" s="12" t="s">
        <v>30</v>
      </c>
      <c r="AX182" s="12" t="s">
        <v>68</v>
      </c>
      <c r="AY182" s="240" t="s">
        <v>131</v>
      </c>
    </row>
    <row r="183" s="13" customFormat="1">
      <c r="B183" s="241"/>
      <c r="C183" s="242"/>
      <c r="D183" s="227" t="s">
        <v>142</v>
      </c>
      <c r="E183" s="243" t="s">
        <v>1</v>
      </c>
      <c r="F183" s="244" t="s">
        <v>806</v>
      </c>
      <c r="G183" s="242"/>
      <c r="H183" s="245">
        <v>7.7999999999999998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AT183" s="251" t="s">
        <v>142</v>
      </c>
      <c r="AU183" s="251" t="s">
        <v>76</v>
      </c>
      <c r="AV183" s="13" t="s">
        <v>145</v>
      </c>
      <c r="AW183" s="13" t="s">
        <v>30</v>
      </c>
      <c r="AX183" s="13" t="s">
        <v>68</v>
      </c>
      <c r="AY183" s="251" t="s">
        <v>131</v>
      </c>
    </row>
    <row r="184" s="14" customFormat="1">
      <c r="B184" s="252"/>
      <c r="C184" s="253"/>
      <c r="D184" s="227" t="s">
        <v>142</v>
      </c>
      <c r="E184" s="254" t="s">
        <v>1</v>
      </c>
      <c r="F184" s="255" t="s">
        <v>146</v>
      </c>
      <c r="G184" s="253"/>
      <c r="H184" s="256">
        <v>15.6</v>
      </c>
      <c r="I184" s="257"/>
      <c r="J184" s="253"/>
      <c r="K184" s="253"/>
      <c r="L184" s="258"/>
      <c r="M184" s="259"/>
      <c r="N184" s="260"/>
      <c r="O184" s="260"/>
      <c r="P184" s="260"/>
      <c r="Q184" s="260"/>
      <c r="R184" s="260"/>
      <c r="S184" s="260"/>
      <c r="T184" s="261"/>
      <c r="AT184" s="262" t="s">
        <v>142</v>
      </c>
      <c r="AU184" s="262" t="s">
        <v>76</v>
      </c>
      <c r="AV184" s="14" t="s">
        <v>138</v>
      </c>
      <c r="AW184" s="14" t="s">
        <v>30</v>
      </c>
      <c r="AX184" s="14" t="s">
        <v>31</v>
      </c>
      <c r="AY184" s="262" t="s">
        <v>131</v>
      </c>
    </row>
    <row r="185" s="1" customFormat="1" ht="16.5" customHeight="1">
      <c r="B185" s="37"/>
      <c r="C185" s="216" t="s">
        <v>7</v>
      </c>
      <c r="D185" s="216" t="s">
        <v>133</v>
      </c>
      <c r="E185" s="217" t="s">
        <v>807</v>
      </c>
      <c r="F185" s="218" t="s">
        <v>808</v>
      </c>
      <c r="G185" s="219" t="s">
        <v>156</v>
      </c>
      <c r="H185" s="220">
        <v>392</v>
      </c>
      <c r="I185" s="221"/>
      <c r="J185" s="220">
        <f>ROUND(I185*H185,1)</f>
        <v>0</v>
      </c>
      <c r="K185" s="218" t="s">
        <v>137</v>
      </c>
      <c r="L185" s="42"/>
      <c r="M185" s="222" t="s">
        <v>1</v>
      </c>
      <c r="N185" s="223" t="s">
        <v>39</v>
      </c>
      <c r="O185" s="7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AR185" s="16" t="s">
        <v>138</v>
      </c>
      <c r="AT185" s="16" t="s">
        <v>133</v>
      </c>
      <c r="AU185" s="16" t="s">
        <v>76</v>
      </c>
      <c r="AY185" s="16" t="s">
        <v>131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6" t="s">
        <v>31</v>
      </c>
      <c r="BK185" s="226">
        <f>ROUND(I185*H185,1)</f>
        <v>0</v>
      </c>
      <c r="BL185" s="16" t="s">
        <v>138</v>
      </c>
      <c r="BM185" s="16" t="s">
        <v>809</v>
      </c>
    </row>
    <row r="186" s="1" customFormat="1">
      <c r="B186" s="37"/>
      <c r="C186" s="38"/>
      <c r="D186" s="227" t="s">
        <v>140</v>
      </c>
      <c r="E186" s="38"/>
      <c r="F186" s="228" t="s">
        <v>810</v>
      </c>
      <c r="G186" s="38"/>
      <c r="H186" s="38"/>
      <c r="I186" s="142"/>
      <c r="J186" s="38"/>
      <c r="K186" s="38"/>
      <c r="L186" s="42"/>
      <c r="M186" s="229"/>
      <c r="N186" s="78"/>
      <c r="O186" s="78"/>
      <c r="P186" s="78"/>
      <c r="Q186" s="78"/>
      <c r="R186" s="78"/>
      <c r="S186" s="78"/>
      <c r="T186" s="79"/>
      <c r="AT186" s="16" t="s">
        <v>140</v>
      </c>
      <c r="AU186" s="16" t="s">
        <v>76</v>
      </c>
    </row>
    <row r="187" s="1" customFormat="1" ht="16.5" customHeight="1">
      <c r="B187" s="37"/>
      <c r="C187" s="216" t="s">
        <v>204</v>
      </c>
      <c r="D187" s="216" t="s">
        <v>133</v>
      </c>
      <c r="E187" s="217" t="s">
        <v>811</v>
      </c>
      <c r="F187" s="218" t="s">
        <v>812</v>
      </c>
      <c r="G187" s="219" t="s">
        <v>156</v>
      </c>
      <c r="H187" s="220">
        <v>99</v>
      </c>
      <c r="I187" s="221"/>
      <c r="J187" s="220">
        <f>ROUND(I187*H187,1)</f>
        <v>0</v>
      </c>
      <c r="K187" s="218" t="s">
        <v>137</v>
      </c>
      <c r="L187" s="42"/>
      <c r="M187" s="222" t="s">
        <v>1</v>
      </c>
      <c r="N187" s="223" t="s">
        <v>39</v>
      </c>
      <c r="O187" s="7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AR187" s="16" t="s">
        <v>138</v>
      </c>
      <c r="AT187" s="16" t="s">
        <v>133</v>
      </c>
      <c r="AU187" s="16" t="s">
        <v>76</v>
      </c>
      <c r="AY187" s="16" t="s">
        <v>131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6" t="s">
        <v>31</v>
      </c>
      <c r="BK187" s="226">
        <f>ROUND(I187*H187,1)</f>
        <v>0</v>
      </c>
      <c r="BL187" s="16" t="s">
        <v>138</v>
      </c>
      <c r="BM187" s="16" t="s">
        <v>813</v>
      </c>
    </row>
    <row r="188" s="1" customFormat="1">
      <c r="B188" s="37"/>
      <c r="C188" s="38"/>
      <c r="D188" s="227" t="s">
        <v>140</v>
      </c>
      <c r="E188" s="38"/>
      <c r="F188" s="228" t="s">
        <v>814</v>
      </c>
      <c r="G188" s="38"/>
      <c r="H188" s="38"/>
      <c r="I188" s="142"/>
      <c r="J188" s="38"/>
      <c r="K188" s="38"/>
      <c r="L188" s="42"/>
      <c r="M188" s="229"/>
      <c r="N188" s="78"/>
      <c r="O188" s="78"/>
      <c r="P188" s="78"/>
      <c r="Q188" s="78"/>
      <c r="R188" s="78"/>
      <c r="S188" s="78"/>
      <c r="T188" s="79"/>
      <c r="AT188" s="16" t="s">
        <v>140</v>
      </c>
      <c r="AU188" s="16" t="s">
        <v>76</v>
      </c>
    </row>
    <row r="189" s="1" customFormat="1" ht="16.5" customHeight="1">
      <c r="B189" s="37"/>
      <c r="C189" s="216" t="s">
        <v>267</v>
      </c>
      <c r="D189" s="216" t="s">
        <v>133</v>
      </c>
      <c r="E189" s="217" t="s">
        <v>815</v>
      </c>
      <c r="F189" s="218" t="s">
        <v>816</v>
      </c>
      <c r="G189" s="219" t="s">
        <v>156</v>
      </c>
      <c r="H189" s="220">
        <v>99</v>
      </c>
      <c r="I189" s="221"/>
      <c r="J189" s="220">
        <f>ROUND(I189*H189,1)</f>
        <v>0</v>
      </c>
      <c r="K189" s="218" t="s">
        <v>137</v>
      </c>
      <c r="L189" s="42"/>
      <c r="M189" s="222" t="s">
        <v>1</v>
      </c>
      <c r="N189" s="223" t="s">
        <v>39</v>
      </c>
      <c r="O189" s="78"/>
      <c r="P189" s="224">
        <f>O189*H189</f>
        <v>0</v>
      </c>
      <c r="Q189" s="224">
        <v>5.8E-05</v>
      </c>
      <c r="R189" s="224">
        <f>Q189*H189</f>
        <v>0.0057419999999999997</v>
      </c>
      <c r="S189" s="224">
        <v>0</v>
      </c>
      <c r="T189" s="225">
        <f>S189*H189</f>
        <v>0</v>
      </c>
      <c r="AR189" s="16" t="s">
        <v>138</v>
      </c>
      <c r="AT189" s="16" t="s">
        <v>133</v>
      </c>
      <c r="AU189" s="16" t="s">
        <v>76</v>
      </c>
      <c r="AY189" s="16" t="s">
        <v>131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6" t="s">
        <v>31</v>
      </c>
      <c r="BK189" s="226">
        <f>ROUND(I189*H189,1)</f>
        <v>0</v>
      </c>
      <c r="BL189" s="16" t="s">
        <v>138</v>
      </c>
      <c r="BM189" s="16" t="s">
        <v>817</v>
      </c>
    </row>
    <row r="190" s="1" customFormat="1">
      <c r="B190" s="37"/>
      <c r="C190" s="38"/>
      <c r="D190" s="227" t="s">
        <v>140</v>
      </c>
      <c r="E190" s="38"/>
      <c r="F190" s="228" t="s">
        <v>818</v>
      </c>
      <c r="G190" s="38"/>
      <c r="H190" s="38"/>
      <c r="I190" s="142"/>
      <c r="J190" s="38"/>
      <c r="K190" s="38"/>
      <c r="L190" s="42"/>
      <c r="M190" s="229"/>
      <c r="N190" s="78"/>
      <c r="O190" s="78"/>
      <c r="P190" s="78"/>
      <c r="Q190" s="78"/>
      <c r="R190" s="78"/>
      <c r="S190" s="78"/>
      <c r="T190" s="79"/>
      <c r="AT190" s="16" t="s">
        <v>140</v>
      </c>
      <c r="AU190" s="16" t="s">
        <v>76</v>
      </c>
    </row>
    <row r="191" s="12" customFormat="1">
      <c r="B191" s="230"/>
      <c r="C191" s="231"/>
      <c r="D191" s="227" t="s">
        <v>142</v>
      </c>
      <c r="E191" s="232" t="s">
        <v>1</v>
      </c>
      <c r="F191" s="233" t="s">
        <v>706</v>
      </c>
      <c r="G191" s="231"/>
      <c r="H191" s="234">
        <v>99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AT191" s="240" t="s">
        <v>142</v>
      </c>
      <c r="AU191" s="240" t="s">
        <v>76</v>
      </c>
      <c r="AV191" s="12" t="s">
        <v>76</v>
      </c>
      <c r="AW191" s="12" t="s">
        <v>30</v>
      </c>
      <c r="AX191" s="12" t="s">
        <v>68</v>
      </c>
      <c r="AY191" s="240" t="s">
        <v>131</v>
      </c>
    </row>
    <row r="192" s="14" customFormat="1">
      <c r="B192" s="252"/>
      <c r="C192" s="253"/>
      <c r="D192" s="227" t="s">
        <v>142</v>
      </c>
      <c r="E192" s="254" t="s">
        <v>1</v>
      </c>
      <c r="F192" s="255" t="s">
        <v>146</v>
      </c>
      <c r="G192" s="253"/>
      <c r="H192" s="256">
        <v>99</v>
      </c>
      <c r="I192" s="257"/>
      <c r="J192" s="253"/>
      <c r="K192" s="253"/>
      <c r="L192" s="258"/>
      <c r="M192" s="259"/>
      <c r="N192" s="260"/>
      <c r="O192" s="260"/>
      <c r="P192" s="260"/>
      <c r="Q192" s="260"/>
      <c r="R192" s="260"/>
      <c r="S192" s="260"/>
      <c r="T192" s="261"/>
      <c r="AT192" s="262" t="s">
        <v>142</v>
      </c>
      <c r="AU192" s="262" t="s">
        <v>76</v>
      </c>
      <c r="AV192" s="14" t="s">
        <v>138</v>
      </c>
      <c r="AW192" s="14" t="s">
        <v>30</v>
      </c>
      <c r="AX192" s="14" t="s">
        <v>31</v>
      </c>
      <c r="AY192" s="262" t="s">
        <v>131</v>
      </c>
    </row>
    <row r="193" s="1" customFormat="1" ht="16.5" customHeight="1">
      <c r="B193" s="37"/>
      <c r="C193" s="216" t="s">
        <v>272</v>
      </c>
      <c r="D193" s="216" t="s">
        <v>133</v>
      </c>
      <c r="E193" s="217" t="s">
        <v>819</v>
      </c>
      <c r="F193" s="218" t="s">
        <v>820</v>
      </c>
      <c r="G193" s="219" t="s">
        <v>156</v>
      </c>
      <c r="H193" s="220">
        <v>99</v>
      </c>
      <c r="I193" s="221"/>
      <c r="J193" s="220">
        <f>ROUND(I193*H193,1)</f>
        <v>0</v>
      </c>
      <c r="K193" s="218" t="s">
        <v>137</v>
      </c>
      <c r="L193" s="42"/>
      <c r="M193" s="222" t="s">
        <v>1</v>
      </c>
      <c r="N193" s="223" t="s">
        <v>39</v>
      </c>
      <c r="O193" s="78"/>
      <c r="P193" s="224">
        <f>O193*H193</f>
        <v>0</v>
      </c>
      <c r="Q193" s="224">
        <v>0.0020823999999999999</v>
      </c>
      <c r="R193" s="224">
        <f>Q193*H193</f>
        <v>0.2061576</v>
      </c>
      <c r="S193" s="224">
        <v>0</v>
      </c>
      <c r="T193" s="225">
        <f>S193*H193</f>
        <v>0</v>
      </c>
      <c r="AR193" s="16" t="s">
        <v>138</v>
      </c>
      <c r="AT193" s="16" t="s">
        <v>133</v>
      </c>
      <c r="AU193" s="16" t="s">
        <v>76</v>
      </c>
      <c r="AY193" s="16" t="s">
        <v>131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6" t="s">
        <v>31</v>
      </c>
      <c r="BK193" s="226">
        <f>ROUND(I193*H193,1)</f>
        <v>0</v>
      </c>
      <c r="BL193" s="16" t="s">
        <v>138</v>
      </c>
      <c r="BM193" s="16" t="s">
        <v>821</v>
      </c>
    </row>
    <row r="194" s="1" customFormat="1">
      <c r="B194" s="37"/>
      <c r="C194" s="38"/>
      <c r="D194" s="227" t="s">
        <v>140</v>
      </c>
      <c r="E194" s="38"/>
      <c r="F194" s="228" t="s">
        <v>822</v>
      </c>
      <c r="G194" s="38"/>
      <c r="H194" s="38"/>
      <c r="I194" s="142"/>
      <c r="J194" s="38"/>
      <c r="K194" s="38"/>
      <c r="L194" s="42"/>
      <c r="M194" s="229"/>
      <c r="N194" s="78"/>
      <c r="O194" s="78"/>
      <c r="P194" s="78"/>
      <c r="Q194" s="78"/>
      <c r="R194" s="78"/>
      <c r="S194" s="78"/>
      <c r="T194" s="79"/>
      <c r="AT194" s="16" t="s">
        <v>140</v>
      </c>
      <c r="AU194" s="16" t="s">
        <v>76</v>
      </c>
    </row>
    <row r="195" s="12" customFormat="1">
      <c r="B195" s="230"/>
      <c r="C195" s="231"/>
      <c r="D195" s="227" t="s">
        <v>142</v>
      </c>
      <c r="E195" s="232" t="s">
        <v>1</v>
      </c>
      <c r="F195" s="233" t="s">
        <v>706</v>
      </c>
      <c r="G195" s="231"/>
      <c r="H195" s="234">
        <v>99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AT195" s="240" t="s">
        <v>142</v>
      </c>
      <c r="AU195" s="240" t="s">
        <v>76</v>
      </c>
      <c r="AV195" s="12" t="s">
        <v>76</v>
      </c>
      <c r="AW195" s="12" t="s">
        <v>30</v>
      </c>
      <c r="AX195" s="12" t="s">
        <v>68</v>
      </c>
      <c r="AY195" s="240" t="s">
        <v>131</v>
      </c>
    </row>
    <row r="196" s="14" customFormat="1">
      <c r="B196" s="252"/>
      <c r="C196" s="253"/>
      <c r="D196" s="227" t="s">
        <v>142</v>
      </c>
      <c r="E196" s="254" t="s">
        <v>1</v>
      </c>
      <c r="F196" s="255" t="s">
        <v>146</v>
      </c>
      <c r="G196" s="253"/>
      <c r="H196" s="256">
        <v>99</v>
      </c>
      <c r="I196" s="257"/>
      <c r="J196" s="253"/>
      <c r="K196" s="253"/>
      <c r="L196" s="258"/>
      <c r="M196" s="259"/>
      <c r="N196" s="260"/>
      <c r="O196" s="260"/>
      <c r="P196" s="260"/>
      <c r="Q196" s="260"/>
      <c r="R196" s="260"/>
      <c r="S196" s="260"/>
      <c r="T196" s="261"/>
      <c r="AT196" s="262" t="s">
        <v>142</v>
      </c>
      <c r="AU196" s="262" t="s">
        <v>76</v>
      </c>
      <c r="AV196" s="14" t="s">
        <v>138</v>
      </c>
      <c r="AW196" s="14" t="s">
        <v>30</v>
      </c>
      <c r="AX196" s="14" t="s">
        <v>31</v>
      </c>
      <c r="AY196" s="262" t="s">
        <v>131</v>
      </c>
    </row>
    <row r="197" s="1" customFormat="1" ht="16.5" customHeight="1">
      <c r="B197" s="37"/>
      <c r="C197" s="216" t="s">
        <v>278</v>
      </c>
      <c r="D197" s="216" t="s">
        <v>133</v>
      </c>
      <c r="E197" s="217" t="s">
        <v>823</v>
      </c>
      <c r="F197" s="218" t="s">
        <v>824</v>
      </c>
      <c r="G197" s="219" t="s">
        <v>825</v>
      </c>
      <c r="H197" s="220">
        <v>99</v>
      </c>
      <c r="I197" s="221"/>
      <c r="J197" s="220">
        <f>ROUND(I197*H197,1)</f>
        <v>0</v>
      </c>
      <c r="K197" s="218" t="s">
        <v>1</v>
      </c>
      <c r="L197" s="42"/>
      <c r="M197" s="222" t="s">
        <v>1</v>
      </c>
      <c r="N197" s="223" t="s">
        <v>39</v>
      </c>
      <c r="O197" s="78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AR197" s="16" t="s">
        <v>138</v>
      </c>
      <c r="AT197" s="16" t="s">
        <v>133</v>
      </c>
      <c r="AU197" s="16" t="s">
        <v>76</v>
      </c>
      <c r="AY197" s="16" t="s">
        <v>131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6" t="s">
        <v>31</v>
      </c>
      <c r="BK197" s="226">
        <f>ROUND(I197*H197,1)</f>
        <v>0</v>
      </c>
      <c r="BL197" s="16" t="s">
        <v>138</v>
      </c>
      <c r="BM197" s="16" t="s">
        <v>826</v>
      </c>
    </row>
    <row r="198" s="12" customFormat="1">
      <c r="B198" s="230"/>
      <c r="C198" s="231"/>
      <c r="D198" s="227" t="s">
        <v>142</v>
      </c>
      <c r="E198" s="232" t="s">
        <v>1</v>
      </c>
      <c r="F198" s="233" t="s">
        <v>706</v>
      </c>
      <c r="G198" s="231"/>
      <c r="H198" s="234">
        <v>99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AT198" s="240" t="s">
        <v>142</v>
      </c>
      <c r="AU198" s="240" t="s">
        <v>76</v>
      </c>
      <c r="AV198" s="12" t="s">
        <v>76</v>
      </c>
      <c r="AW198" s="12" t="s">
        <v>30</v>
      </c>
      <c r="AX198" s="12" t="s">
        <v>68</v>
      </c>
      <c r="AY198" s="240" t="s">
        <v>131</v>
      </c>
    </row>
    <row r="199" s="14" customFormat="1">
      <c r="B199" s="252"/>
      <c r="C199" s="253"/>
      <c r="D199" s="227" t="s">
        <v>142</v>
      </c>
      <c r="E199" s="254" t="s">
        <v>1</v>
      </c>
      <c r="F199" s="255" t="s">
        <v>146</v>
      </c>
      <c r="G199" s="253"/>
      <c r="H199" s="256">
        <v>99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AT199" s="262" t="s">
        <v>142</v>
      </c>
      <c r="AU199" s="262" t="s">
        <v>76</v>
      </c>
      <c r="AV199" s="14" t="s">
        <v>138</v>
      </c>
      <c r="AW199" s="14" t="s">
        <v>30</v>
      </c>
      <c r="AX199" s="14" t="s">
        <v>31</v>
      </c>
      <c r="AY199" s="262" t="s">
        <v>131</v>
      </c>
    </row>
    <row r="200" s="1" customFormat="1" ht="16.5" customHeight="1">
      <c r="B200" s="37"/>
      <c r="C200" s="216" t="s">
        <v>285</v>
      </c>
      <c r="D200" s="216" t="s">
        <v>133</v>
      </c>
      <c r="E200" s="217" t="s">
        <v>827</v>
      </c>
      <c r="F200" s="218" t="s">
        <v>828</v>
      </c>
      <c r="G200" s="219" t="s">
        <v>825</v>
      </c>
      <c r="H200" s="220">
        <v>392</v>
      </c>
      <c r="I200" s="221"/>
      <c r="J200" s="220">
        <f>ROUND(I200*H200,1)</f>
        <v>0</v>
      </c>
      <c r="K200" s="218" t="s">
        <v>1</v>
      </c>
      <c r="L200" s="42"/>
      <c r="M200" s="222" t="s">
        <v>1</v>
      </c>
      <c r="N200" s="223" t="s">
        <v>39</v>
      </c>
      <c r="O200" s="78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AR200" s="16" t="s">
        <v>138</v>
      </c>
      <c r="AT200" s="16" t="s">
        <v>133</v>
      </c>
      <c r="AU200" s="16" t="s">
        <v>76</v>
      </c>
      <c r="AY200" s="16" t="s">
        <v>131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6" t="s">
        <v>31</v>
      </c>
      <c r="BK200" s="226">
        <f>ROUND(I200*H200,1)</f>
        <v>0</v>
      </c>
      <c r="BL200" s="16" t="s">
        <v>138</v>
      </c>
      <c r="BM200" s="16" t="s">
        <v>829</v>
      </c>
    </row>
    <row r="201" s="12" customFormat="1">
      <c r="B201" s="230"/>
      <c r="C201" s="231"/>
      <c r="D201" s="227" t="s">
        <v>142</v>
      </c>
      <c r="E201" s="232" t="s">
        <v>1</v>
      </c>
      <c r="F201" s="233" t="s">
        <v>830</v>
      </c>
      <c r="G201" s="231"/>
      <c r="H201" s="234">
        <v>392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AT201" s="240" t="s">
        <v>142</v>
      </c>
      <c r="AU201" s="240" t="s">
        <v>76</v>
      </c>
      <c r="AV201" s="12" t="s">
        <v>76</v>
      </c>
      <c r="AW201" s="12" t="s">
        <v>30</v>
      </c>
      <c r="AX201" s="12" t="s">
        <v>68</v>
      </c>
      <c r="AY201" s="240" t="s">
        <v>131</v>
      </c>
    </row>
    <row r="202" s="14" customFormat="1">
      <c r="B202" s="252"/>
      <c r="C202" s="253"/>
      <c r="D202" s="227" t="s">
        <v>142</v>
      </c>
      <c r="E202" s="254" t="s">
        <v>1</v>
      </c>
      <c r="F202" s="255" t="s">
        <v>146</v>
      </c>
      <c r="G202" s="253"/>
      <c r="H202" s="256">
        <v>392</v>
      </c>
      <c r="I202" s="257"/>
      <c r="J202" s="253"/>
      <c r="K202" s="253"/>
      <c r="L202" s="258"/>
      <c r="M202" s="259"/>
      <c r="N202" s="260"/>
      <c r="O202" s="260"/>
      <c r="P202" s="260"/>
      <c r="Q202" s="260"/>
      <c r="R202" s="260"/>
      <c r="S202" s="260"/>
      <c r="T202" s="261"/>
      <c r="AT202" s="262" t="s">
        <v>142</v>
      </c>
      <c r="AU202" s="262" t="s">
        <v>76</v>
      </c>
      <c r="AV202" s="14" t="s">
        <v>138</v>
      </c>
      <c r="AW202" s="14" t="s">
        <v>30</v>
      </c>
      <c r="AX202" s="14" t="s">
        <v>31</v>
      </c>
      <c r="AY202" s="262" t="s">
        <v>131</v>
      </c>
    </row>
    <row r="203" s="1" customFormat="1" ht="16.5" customHeight="1">
      <c r="B203" s="37"/>
      <c r="C203" s="216" t="s">
        <v>291</v>
      </c>
      <c r="D203" s="216" t="s">
        <v>133</v>
      </c>
      <c r="E203" s="217" t="s">
        <v>831</v>
      </c>
      <c r="F203" s="218" t="s">
        <v>832</v>
      </c>
      <c r="G203" s="219" t="s">
        <v>825</v>
      </c>
      <c r="H203" s="220">
        <v>99</v>
      </c>
      <c r="I203" s="221"/>
      <c r="J203" s="220">
        <f>ROUND(I203*H203,1)</f>
        <v>0</v>
      </c>
      <c r="K203" s="218" t="s">
        <v>1</v>
      </c>
      <c r="L203" s="42"/>
      <c r="M203" s="222" t="s">
        <v>1</v>
      </c>
      <c r="N203" s="223" t="s">
        <v>39</v>
      </c>
      <c r="O203" s="78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AR203" s="16" t="s">
        <v>138</v>
      </c>
      <c r="AT203" s="16" t="s">
        <v>133</v>
      </c>
      <c r="AU203" s="16" t="s">
        <v>76</v>
      </c>
      <c r="AY203" s="16" t="s">
        <v>131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6" t="s">
        <v>31</v>
      </c>
      <c r="BK203" s="226">
        <f>ROUND(I203*H203,1)</f>
        <v>0</v>
      </c>
      <c r="BL203" s="16" t="s">
        <v>138</v>
      </c>
      <c r="BM203" s="16" t="s">
        <v>833</v>
      </c>
    </row>
    <row r="204" s="12" customFormat="1">
      <c r="B204" s="230"/>
      <c r="C204" s="231"/>
      <c r="D204" s="227" t="s">
        <v>142</v>
      </c>
      <c r="E204" s="232" t="s">
        <v>1</v>
      </c>
      <c r="F204" s="233" t="s">
        <v>706</v>
      </c>
      <c r="G204" s="231"/>
      <c r="H204" s="234">
        <v>99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AT204" s="240" t="s">
        <v>142</v>
      </c>
      <c r="AU204" s="240" t="s">
        <v>76</v>
      </c>
      <c r="AV204" s="12" t="s">
        <v>76</v>
      </c>
      <c r="AW204" s="12" t="s">
        <v>30</v>
      </c>
      <c r="AX204" s="12" t="s">
        <v>68</v>
      </c>
      <c r="AY204" s="240" t="s">
        <v>131</v>
      </c>
    </row>
    <row r="205" s="14" customFormat="1">
      <c r="B205" s="252"/>
      <c r="C205" s="253"/>
      <c r="D205" s="227" t="s">
        <v>142</v>
      </c>
      <c r="E205" s="254" t="s">
        <v>1</v>
      </c>
      <c r="F205" s="255" t="s">
        <v>146</v>
      </c>
      <c r="G205" s="253"/>
      <c r="H205" s="256">
        <v>99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AT205" s="262" t="s">
        <v>142</v>
      </c>
      <c r="AU205" s="262" t="s">
        <v>76</v>
      </c>
      <c r="AV205" s="14" t="s">
        <v>138</v>
      </c>
      <c r="AW205" s="14" t="s">
        <v>30</v>
      </c>
      <c r="AX205" s="14" t="s">
        <v>31</v>
      </c>
      <c r="AY205" s="262" t="s">
        <v>131</v>
      </c>
    </row>
    <row r="206" s="1" customFormat="1" ht="16.5" customHeight="1">
      <c r="B206" s="37"/>
      <c r="C206" s="216" t="s">
        <v>296</v>
      </c>
      <c r="D206" s="216" t="s">
        <v>133</v>
      </c>
      <c r="E206" s="217" t="s">
        <v>834</v>
      </c>
      <c r="F206" s="218" t="s">
        <v>835</v>
      </c>
      <c r="G206" s="219" t="s">
        <v>149</v>
      </c>
      <c r="H206" s="220">
        <v>99</v>
      </c>
      <c r="I206" s="221"/>
      <c r="J206" s="220">
        <f>ROUND(I206*H206,1)</f>
        <v>0</v>
      </c>
      <c r="K206" s="218" t="s">
        <v>1</v>
      </c>
      <c r="L206" s="42"/>
      <c r="M206" s="222" t="s">
        <v>1</v>
      </c>
      <c r="N206" s="223" t="s">
        <v>39</v>
      </c>
      <c r="O206" s="78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AR206" s="16" t="s">
        <v>138</v>
      </c>
      <c r="AT206" s="16" t="s">
        <v>133</v>
      </c>
      <c r="AU206" s="16" t="s">
        <v>76</v>
      </c>
      <c r="AY206" s="16" t="s">
        <v>131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6" t="s">
        <v>31</v>
      </c>
      <c r="BK206" s="226">
        <f>ROUND(I206*H206,1)</f>
        <v>0</v>
      </c>
      <c r="BL206" s="16" t="s">
        <v>138</v>
      </c>
      <c r="BM206" s="16" t="s">
        <v>836</v>
      </c>
    </row>
    <row r="207" s="12" customFormat="1">
      <c r="B207" s="230"/>
      <c r="C207" s="231"/>
      <c r="D207" s="227" t="s">
        <v>142</v>
      </c>
      <c r="E207" s="232" t="s">
        <v>1</v>
      </c>
      <c r="F207" s="233" t="s">
        <v>837</v>
      </c>
      <c r="G207" s="231"/>
      <c r="H207" s="234">
        <v>99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AT207" s="240" t="s">
        <v>142</v>
      </c>
      <c r="AU207" s="240" t="s">
        <v>76</v>
      </c>
      <c r="AV207" s="12" t="s">
        <v>76</v>
      </c>
      <c r="AW207" s="12" t="s">
        <v>30</v>
      </c>
      <c r="AX207" s="12" t="s">
        <v>68</v>
      </c>
      <c r="AY207" s="240" t="s">
        <v>131</v>
      </c>
    </row>
    <row r="208" s="14" customFormat="1">
      <c r="B208" s="252"/>
      <c r="C208" s="253"/>
      <c r="D208" s="227" t="s">
        <v>142</v>
      </c>
      <c r="E208" s="254" t="s">
        <v>1</v>
      </c>
      <c r="F208" s="255" t="s">
        <v>146</v>
      </c>
      <c r="G208" s="253"/>
      <c r="H208" s="256">
        <v>99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AT208" s="262" t="s">
        <v>142</v>
      </c>
      <c r="AU208" s="262" t="s">
        <v>76</v>
      </c>
      <c r="AV208" s="14" t="s">
        <v>138</v>
      </c>
      <c r="AW208" s="14" t="s">
        <v>30</v>
      </c>
      <c r="AX208" s="14" t="s">
        <v>31</v>
      </c>
      <c r="AY208" s="262" t="s">
        <v>131</v>
      </c>
    </row>
    <row r="209" s="1" customFormat="1" ht="22.5" customHeight="1">
      <c r="B209" s="37"/>
      <c r="C209" s="216" t="s">
        <v>301</v>
      </c>
      <c r="D209" s="216" t="s">
        <v>133</v>
      </c>
      <c r="E209" s="217" t="s">
        <v>838</v>
      </c>
      <c r="F209" s="218" t="s">
        <v>839</v>
      </c>
      <c r="G209" s="219" t="s">
        <v>386</v>
      </c>
      <c r="H209" s="220">
        <v>450</v>
      </c>
      <c r="I209" s="221"/>
      <c r="J209" s="220">
        <f>ROUND(I209*H209,1)</f>
        <v>0</v>
      </c>
      <c r="K209" s="218" t="s">
        <v>1</v>
      </c>
      <c r="L209" s="42"/>
      <c r="M209" s="222" t="s">
        <v>1</v>
      </c>
      <c r="N209" s="223" t="s">
        <v>39</v>
      </c>
      <c r="O209" s="78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AR209" s="16" t="s">
        <v>138</v>
      </c>
      <c r="AT209" s="16" t="s">
        <v>133</v>
      </c>
      <c r="AU209" s="16" t="s">
        <v>76</v>
      </c>
      <c r="AY209" s="16" t="s">
        <v>131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6" t="s">
        <v>31</v>
      </c>
      <c r="BK209" s="226">
        <f>ROUND(I209*H209,1)</f>
        <v>0</v>
      </c>
      <c r="BL209" s="16" t="s">
        <v>138</v>
      </c>
      <c r="BM209" s="16" t="s">
        <v>840</v>
      </c>
    </row>
    <row r="210" s="12" customFormat="1">
      <c r="B210" s="230"/>
      <c r="C210" s="231"/>
      <c r="D210" s="227" t="s">
        <v>142</v>
      </c>
      <c r="E210" s="232" t="s">
        <v>1</v>
      </c>
      <c r="F210" s="233" t="s">
        <v>841</v>
      </c>
      <c r="G210" s="231"/>
      <c r="H210" s="234">
        <v>450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AT210" s="240" t="s">
        <v>142</v>
      </c>
      <c r="AU210" s="240" t="s">
        <v>76</v>
      </c>
      <c r="AV210" s="12" t="s">
        <v>76</v>
      </c>
      <c r="AW210" s="12" t="s">
        <v>30</v>
      </c>
      <c r="AX210" s="12" t="s">
        <v>68</v>
      </c>
      <c r="AY210" s="240" t="s">
        <v>131</v>
      </c>
    </row>
    <row r="211" s="14" customFormat="1">
      <c r="B211" s="252"/>
      <c r="C211" s="253"/>
      <c r="D211" s="227" t="s">
        <v>142</v>
      </c>
      <c r="E211" s="254" t="s">
        <v>1</v>
      </c>
      <c r="F211" s="255" t="s">
        <v>146</v>
      </c>
      <c r="G211" s="253"/>
      <c r="H211" s="256">
        <v>450</v>
      </c>
      <c r="I211" s="257"/>
      <c r="J211" s="253"/>
      <c r="K211" s="253"/>
      <c r="L211" s="258"/>
      <c r="M211" s="259"/>
      <c r="N211" s="260"/>
      <c r="O211" s="260"/>
      <c r="P211" s="260"/>
      <c r="Q211" s="260"/>
      <c r="R211" s="260"/>
      <c r="S211" s="260"/>
      <c r="T211" s="261"/>
      <c r="AT211" s="262" t="s">
        <v>142</v>
      </c>
      <c r="AU211" s="262" t="s">
        <v>76</v>
      </c>
      <c r="AV211" s="14" t="s">
        <v>138</v>
      </c>
      <c r="AW211" s="14" t="s">
        <v>30</v>
      </c>
      <c r="AX211" s="14" t="s">
        <v>31</v>
      </c>
      <c r="AY211" s="262" t="s">
        <v>131</v>
      </c>
    </row>
    <row r="212" s="1" customFormat="1" ht="16.5" customHeight="1">
      <c r="B212" s="37"/>
      <c r="C212" s="216" t="s">
        <v>306</v>
      </c>
      <c r="D212" s="216" t="s">
        <v>133</v>
      </c>
      <c r="E212" s="217" t="s">
        <v>777</v>
      </c>
      <c r="F212" s="218" t="s">
        <v>842</v>
      </c>
      <c r="G212" s="219" t="s">
        <v>136</v>
      </c>
      <c r="H212" s="220">
        <v>15.6</v>
      </c>
      <c r="I212" s="221"/>
      <c r="J212" s="220">
        <f>ROUND(I212*H212,1)</f>
        <v>0</v>
      </c>
      <c r="K212" s="218" t="s">
        <v>1</v>
      </c>
      <c r="L212" s="42"/>
      <c r="M212" s="222" t="s">
        <v>1</v>
      </c>
      <c r="N212" s="223" t="s">
        <v>39</v>
      </c>
      <c r="O212" s="78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AR212" s="16" t="s">
        <v>138</v>
      </c>
      <c r="AT212" s="16" t="s">
        <v>133</v>
      </c>
      <c r="AU212" s="16" t="s">
        <v>76</v>
      </c>
      <c r="AY212" s="16" t="s">
        <v>131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6" t="s">
        <v>31</v>
      </c>
      <c r="BK212" s="226">
        <f>ROUND(I212*H212,1)</f>
        <v>0</v>
      </c>
      <c r="BL212" s="16" t="s">
        <v>138</v>
      </c>
      <c r="BM212" s="16" t="s">
        <v>843</v>
      </c>
    </row>
    <row r="213" s="1" customFormat="1">
      <c r="B213" s="37"/>
      <c r="C213" s="38"/>
      <c r="D213" s="227" t="s">
        <v>140</v>
      </c>
      <c r="E213" s="38"/>
      <c r="F213" s="228" t="s">
        <v>844</v>
      </c>
      <c r="G213" s="38"/>
      <c r="H213" s="38"/>
      <c r="I213" s="142"/>
      <c r="J213" s="38"/>
      <c r="K213" s="38"/>
      <c r="L213" s="42"/>
      <c r="M213" s="229"/>
      <c r="N213" s="78"/>
      <c r="O213" s="78"/>
      <c r="P213" s="78"/>
      <c r="Q213" s="78"/>
      <c r="R213" s="78"/>
      <c r="S213" s="78"/>
      <c r="T213" s="79"/>
      <c r="AT213" s="16" t="s">
        <v>140</v>
      </c>
      <c r="AU213" s="16" t="s">
        <v>76</v>
      </c>
    </row>
    <row r="214" s="12" customFormat="1">
      <c r="B214" s="230"/>
      <c r="C214" s="231"/>
      <c r="D214" s="227" t="s">
        <v>142</v>
      </c>
      <c r="E214" s="232" t="s">
        <v>1</v>
      </c>
      <c r="F214" s="233" t="s">
        <v>764</v>
      </c>
      <c r="G214" s="231"/>
      <c r="H214" s="234">
        <v>7.7999999999999998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AT214" s="240" t="s">
        <v>142</v>
      </c>
      <c r="AU214" s="240" t="s">
        <v>76</v>
      </c>
      <c r="AV214" s="12" t="s">
        <v>76</v>
      </c>
      <c r="AW214" s="12" t="s">
        <v>30</v>
      </c>
      <c r="AX214" s="12" t="s">
        <v>68</v>
      </c>
      <c r="AY214" s="240" t="s">
        <v>131</v>
      </c>
    </row>
    <row r="215" s="13" customFormat="1">
      <c r="B215" s="241"/>
      <c r="C215" s="242"/>
      <c r="D215" s="227" t="s">
        <v>142</v>
      </c>
      <c r="E215" s="243" t="s">
        <v>1</v>
      </c>
      <c r="F215" s="244" t="s">
        <v>845</v>
      </c>
      <c r="G215" s="242"/>
      <c r="H215" s="245">
        <v>7.7999999999999998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AT215" s="251" t="s">
        <v>142</v>
      </c>
      <c r="AU215" s="251" t="s">
        <v>76</v>
      </c>
      <c r="AV215" s="13" t="s">
        <v>145</v>
      </c>
      <c r="AW215" s="13" t="s">
        <v>30</v>
      </c>
      <c r="AX215" s="13" t="s">
        <v>68</v>
      </c>
      <c r="AY215" s="251" t="s">
        <v>131</v>
      </c>
    </row>
    <row r="216" s="12" customFormat="1">
      <c r="B216" s="230"/>
      <c r="C216" s="231"/>
      <c r="D216" s="227" t="s">
        <v>142</v>
      </c>
      <c r="E216" s="232" t="s">
        <v>1</v>
      </c>
      <c r="F216" s="233" t="s">
        <v>764</v>
      </c>
      <c r="G216" s="231"/>
      <c r="H216" s="234">
        <v>7.7999999999999998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AT216" s="240" t="s">
        <v>142</v>
      </c>
      <c r="AU216" s="240" t="s">
        <v>76</v>
      </c>
      <c r="AV216" s="12" t="s">
        <v>76</v>
      </c>
      <c r="AW216" s="12" t="s">
        <v>30</v>
      </c>
      <c r="AX216" s="12" t="s">
        <v>68</v>
      </c>
      <c r="AY216" s="240" t="s">
        <v>131</v>
      </c>
    </row>
    <row r="217" s="13" customFormat="1">
      <c r="B217" s="241"/>
      <c r="C217" s="242"/>
      <c r="D217" s="227" t="s">
        <v>142</v>
      </c>
      <c r="E217" s="243" t="s">
        <v>1</v>
      </c>
      <c r="F217" s="244" t="s">
        <v>846</v>
      </c>
      <c r="G217" s="242"/>
      <c r="H217" s="245">
        <v>7.7999999999999998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AT217" s="251" t="s">
        <v>142</v>
      </c>
      <c r="AU217" s="251" t="s">
        <v>76</v>
      </c>
      <c r="AV217" s="13" t="s">
        <v>145</v>
      </c>
      <c r="AW217" s="13" t="s">
        <v>30</v>
      </c>
      <c r="AX217" s="13" t="s">
        <v>68</v>
      </c>
      <c r="AY217" s="251" t="s">
        <v>131</v>
      </c>
    </row>
    <row r="218" s="14" customFormat="1">
      <c r="B218" s="252"/>
      <c r="C218" s="253"/>
      <c r="D218" s="227" t="s">
        <v>142</v>
      </c>
      <c r="E218" s="254" t="s">
        <v>1</v>
      </c>
      <c r="F218" s="255" t="s">
        <v>146</v>
      </c>
      <c r="G218" s="253"/>
      <c r="H218" s="256">
        <v>15.6</v>
      </c>
      <c r="I218" s="257"/>
      <c r="J218" s="253"/>
      <c r="K218" s="253"/>
      <c r="L218" s="258"/>
      <c r="M218" s="259"/>
      <c r="N218" s="260"/>
      <c r="O218" s="260"/>
      <c r="P218" s="260"/>
      <c r="Q218" s="260"/>
      <c r="R218" s="260"/>
      <c r="S218" s="260"/>
      <c r="T218" s="261"/>
      <c r="AT218" s="262" t="s">
        <v>142</v>
      </c>
      <c r="AU218" s="262" t="s">
        <v>76</v>
      </c>
      <c r="AV218" s="14" t="s">
        <v>138</v>
      </c>
      <c r="AW218" s="14" t="s">
        <v>30</v>
      </c>
      <c r="AX218" s="14" t="s">
        <v>31</v>
      </c>
      <c r="AY218" s="262" t="s">
        <v>131</v>
      </c>
    </row>
    <row r="219" s="1" customFormat="1" ht="16.5" customHeight="1">
      <c r="B219" s="37"/>
      <c r="C219" s="216" t="s">
        <v>311</v>
      </c>
      <c r="D219" s="216" t="s">
        <v>133</v>
      </c>
      <c r="E219" s="217" t="s">
        <v>847</v>
      </c>
      <c r="F219" s="218" t="s">
        <v>848</v>
      </c>
      <c r="G219" s="219" t="s">
        <v>136</v>
      </c>
      <c r="H219" s="220">
        <v>7.7999999999999998</v>
      </c>
      <c r="I219" s="221"/>
      <c r="J219" s="220">
        <f>ROUND(I219*H219,1)</f>
        <v>0</v>
      </c>
      <c r="K219" s="218" t="s">
        <v>137</v>
      </c>
      <c r="L219" s="42"/>
      <c r="M219" s="222" t="s">
        <v>1</v>
      </c>
      <c r="N219" s="223" t="s">
        <v>39</v>
      </c>
      <c r="O219" s="78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AR219" s="16" t="s">
        <v>138</v>
      </c>
      <c r="AT219" s="16" t="s">
        <v>133</v>
      </c>
      <c r="AU219" s="16" t="s">
        <v>76</v>
      </c>
      <c r="AY219" s="16" t="s">
        <v>131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6" t="s">
        <v>31</v>
      </c>
      <c r="BK219" s="226">
        <f>ROUND(I219*H219,1)</f>
        <v>0</v>
      </c>
      <c r="BL219" s="16" t="s">
        <v>138</v>
      </c>
      <c r="BM219" s="16" t="s">
        <v>849</v>
      </c>
    </row>
    <row r="220" s="1" customFormat="1">
      <c r="B220" s="37"/>
      <c r="C220" s="38"/>
      <c r="D220" s="227" t="s">
        <v>140</v>
      </c>
      <c r="E220" s="38"/>
      <c r="F220" s="228" t="s">
        <v>850</v>
      </c>
      <c r="G220" s="38"/>
      <c r="H220" s="38"/>
      <c r="I220" s="142"/>
      <c r="J220" s="38"/>
      <c r="K220" s="38"/>
      <c r="L220" s="42"/>
      <c r="M220" s="229"/>
      <c r="N220" s="78"/>
      <c r="O220" s="78"/>
      <c r="P220" s="78"/>
      <c r="Q220" s="78"/>
      <c r="R220" s="78"/>
      <c r="S220" s="78"/>
      <c r="T220" s="79"/>
      <c r="AT220" s="16" t="s">
        <v>140</v>
      </c>
      <c r="AU220" s="16" t="s">
        <v>76</v>
      </c>
    </row>
    <row r="221" s="12" customFormat="1">
      <c r="B221" s="230"/>
      <c r="C221" s="231"/>
      <c r="D221" s="227" t="s">
        <v>142</v>
      </c>
      <c r="E221" s="232" t="s">
        <v>1</v>
      </c>
      <c r="F221" s="233" t="s">
        <v>764</v>
      </c>
      <c r="G221" s="231"/>
      <c r="H221" s="234">
        <v>7.7999999999999998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AT221" s="240" t="s">
        <v>142</v>
      </c>
      <c r="AU221" s="240" t="s">
        <v>76</v>
      </c>
      <c r="AV221" s="12" t="s">
        <v>76</v>
      </c>
      <c r="AW221" s="12" t="s">
        <v>30</v>
      </c>
      <c r="AX221" s="12" t="s">
        <v>68</v>
      </c>
      <c r="AY221" s="240" t="s">
        <v>131</v>
      </c>
    </row>
    <row r="222" s="13" customFormat="1">
      <c r="B222" s="241"/>
      <c r="C222" s="242"/>
      <c r="D222" s="227" t="s">
        <v>142</v>
      </c>
      <c r="E222" s="243" t="s">
        <v>1</v>
      </c>
      <c r="F222" s="244" t="s">
        <v>851</v>
      </c>
      <c r="G222" s="242"/>
      <c r="H222" s="245">
        <v>7.7999999999999998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AT222" s="251" t="s">
        <v>142</v>
      </c>
      <c r="AU222" s="251" t="s">
        <v>76</v>
      </c>
      <c r="AV222" s="13" t="s">
        <v>145</v>
      </c>
      <c r="AW222" s="13" t="s">
        <v>30</v>
      </c>
      <c r="AX222" s="13" t="s">
        <v>68</v>
      </c>
      <c r="AY222" s="251" t="s">
        <v>131</v>
      </c>
    </row>
    <row r="223" s="14" customFormat="1">
      <c r="B223" s="252"/>
      <c r="C223" s="253"/>
      <c r="D223" s="227" t="s">
        <v>142</v>
      </c>
      <c r="E223" s="254" t="s">
        <v>1</v>
      </c>
      <c r="F223" s="255" t="s">
        <v>146</v>
      </c>
      <c r="G223" s="253"/>
      <c r="H223" s="256">
        <v>7.7999999999999998</v>
      </c>
      <c r="I223" s="257"/>
      <c r="J223" s="253"/>
      <c r="K223" s="253"/>
      <c r="L223" s="258"/>
      <c r="M223" s="259"/>
      <c r="N223" s="260"/>
      <c r="O223" s="260"/>
      <c r="P223" s="260"/>
      <c r="Q223" s="260"/>
      <c r="R223" s="260"/>
      <c r="S223" s="260"/>
      <c r="T223" s="261"/>
      <c r="AT223" s="262" t="s">
        <v>142</v>
      </c>
      <c r="AU223" s="262" t="s">
        <v>76</v>
      </c>
      <c r="AV223" s="14" t="s">
        <v>138</v>
      </c>
      <c r="AW223" s="14" t="s">
        <v>30</v>
      </c>
      <c r="AX223" s="14" t="s">
        <v>31</v>
      </c>
      <c r="AY223" s="262" t="s">
        <v>131</v>
      </c>
    </row>
    <row r="224" s="1" customFormat="1" ht="16.5" customHeight="1">
      <c r="B224" s="37"/>
      <c r="C224" s="216" t="s">
        <v>316</v>
      </c>
      <c r="D224" s="216" t="s">
        <v>133</v>
      </c>
      <c r="E224" s="217" t="s">
        <v>852</v>
      </c>
      <c r="F224" s="218" t="s">
        <v>853</v>
      </c>
      <c r="G224" s="219" t="s">
        <v>136</v>
      </c>
      <c r="H224" s="220">
        <v>15.6</v>
      </c>
      <c r="I224" s="221"/>
      <c r="J224" s="220">
        <f>ROUND(I224*H224,1)</f>
        <v>0</v>
      </c>
      <c r="K224" s="218" t="s">
        <v>137</v>
      </c>
      <c r="L224" s="42"/>
      <c r="M224" s="222" t="s">
        <v>1</v>
      </c>
      <c r="N224" s="223" t="s">
        <v>39</v>
      </c>
      <c r="O224" s="78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AR224" s="16" t="s">
        <v>138</v>
      </c>
      <c r="AT224" s="16" t="s">
        <v>133</v>
      </c>
      <c r="AU224" s="16" t="s">
        <v>76</v>
      </c>
      <c r="AY224" s="16" t="s">
        <v>131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6" t="s">
        <v>31</v>
      </c>
      <c r="BK224" s="226">
        <f>ROUND(I224*H224,1)</f>
        <v>0</v>
      </c>
      <c r="BL224" s="16" t="s">
        <v>138</v>
      </c>
      <c r="BM224" s="16" t="s">
        <v>854</v>
      </c>
    </row>
    <row r="225" s="1" customFormat="1">
      <c r="B225" s="37"/>
      <c r="C225" s="38"/>
      <c r="D225" s="227" t="s">
        <v>140</v>
      </c>
      <c r="E225" s="38"/>
      <c r="F225" s="228" t="s">
        <v>855</v>
      </c>
      <c r="G225" s="38"/>
      <c r="H225" s="38"/>
      <c r="I225" s="142"/>
      <c r="J225" s="38"/>
      <c r="K225" s="38"/>
      <c r="L225" s="42"/>
      <c r="M225" s="229"/>
      <c r="N225" s="78"/>
      <c r="O225" s="78"/>
      <c r="P225" s="78"/>
      <c r="Q225" s="78"/>
      <c r="R225" s="78"/>
      <c r="S225" s="78"/>
      <c r="T225" s="79"/>
      <c r="AT225" s="16" t="s">
        <v>140</v>
      </c>
      <c r="AU225" s="16" t="s">
        <v>76</v>
      </c>
    </row>
    <row r="226" s="12" customFormat="1">
      <c r="B226" s="230"/>
      <c r="C226" s="231"/>
      <c r="D226" s="227" t="s">
        <v>142</v>
      </c>
      <c r="E226" s="232" t="s">
        <v>1</v>
      </c>
      <c r="F226" s="233" t="s">
        <v>764</v>
      </c>
      <c r="G226" s="231"/>
      <c r="H226" s="234">
        <v>7.7999999999999998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AT226" s="240" t="s">
        <v>142</v>
      </c>
      <c r="AU226" s="240" t="s">
        <v>76</v>
      </c>
      <c r="AV226" s="12" t="s">
        <v>76</v>
      </c>
      <c r="AW226" s="12" t="s">
        <v>30</v>
      </c>
      <c r="AX226" s="12" t="s">
        <v>68</v>
      </c>
      <c r="AY226" s="240" t="s">
        <v>131</v>
      </c>
    </row>
    <row r="227" s="13" customFormat="1">
      <c r="B227" s="241"/>
      <c r="C227" s="242"/>
      <c r="D227" s="227" t="s">
        <v>142</v>
      </c>
      <c r="E227" s="243" t="s">
        <v>1</v>
      </c>
      <c r="F227" s="244" t="s">
        <v>856</v>
      </c>
      <c r="G227" s="242"/>
      <c r="H227" s="245">
        <v>7.7999999999999998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AT227" s="251" t="s">
        <v>142</v>
      </c>
      <c r="AU227" s="251" t="s">
        <v>76</v>
      </c>
      <c r="AV227" s="13" t="s">
        <v>145</v>
      </c>
      <c r="AW227" s="13" t="s">
        <v>30</v>
      </c>
      <c r="AX227" s="13" t="s">
        <v>68</v>
      </c>
      <c r="AY227" s="251" t="s">
        <v>131</v>
      </c>
    </row>
    <row r="228" s="12" customFormat="1">
      <c r="B228" s="230"/>
      <c r="C228" s="231"/>
      <c r="D228" s="227" t="s">
        <v>142</v>
      </c>
      <c r="E228" s="232" t="s">
        <v>1</v>
      </c>
      <c r="F228" s="233" t="s">
        <v>764</v>
      </c>
      <c r="G228" s="231"/>
      <c r="H228" s="234">
        <v>7.7999999999999998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142</v>
      </c>
      <c r="AU228" s="240" t="s">
        <v>76</v>
      </c>
      <c r="AV228" s="12" t="s">
        <v>76</v>
      </c>
      <c r="AW228" s="12" t="s">
        <v>30</v>
      </c>
      <c r="AX228" s="12" t="s">
        <v>68</v>
      </c>
      <c r="AY228" s="240" t="s">
        <v>131</v>
      </c>
    </row>
    <row r="229" s="13" customFormat="1">
      <c r="B229" s="241"/>
      <c r="C229" s="242"/>
      <c r="D229" s="227" t="s">
        <v>142</v>
      </c>
      <c r="E229" s="243" t="s">
        <v>1</v>
      </c>
      <c r="F229" s="244" t="s">
        <v>857</v>
      </c>
      <c r="G229" s="242"/>
      <c r="H229" s="245">
        <v>7.7999999999999998</v>
      </c>
      <c r="I229" s="246"/>
      <c r="J229" s="242"/>
      <c r="K229" s="242"/>
      <c r="L229" s="247"/>
      <c r="M229" s="248"/>
      <c r="N229" s="249"/>
      <c r="O229" s="249"/>
      <c r="P229" s="249"/>
      <c r="Q229" s="249"/>
      <c r="R229" s="249"/>
      <c r="S229" s="249"/>
      <c r="T229" s="250"/>
      <c r="AT229" s="251" t="s">
        <v>142</v>
      </c>
      <c r="AU229" s="251" t="s">
        <v>76</v>
      </c>
      <c r="AV229" s="13" t="s">
        <v>145</v>
      </c>
      <c r="AW229" s="13" t="s">
        <v>30</v>
      </c>
      <c r="AX229" s="13" t="s">
        <v>68</v>
      </c>
      <c r="AY229" s="251" t="s">
        <v>131</v>
      </c>
    </row>
    <row r="230" s="14" customFormat="1">
      <c r="B230" s="252"/>
      <c r="C230" s="253"/>
      <c r="D230" s="227" t="s">
        <v>142</v>
      </c>
      <c r="E230" s="254" t="s">
        <v>1</v>
      </c>
      <c r="F230" s="255" t="s">
        <v>146</v>
      </c>
      <c r="G230" s="253"/>
      <c r="H230" s="256">
        <v>15.6</v>
      </c>
      <c r="I230" s="257"/>
      <c r="J230" s="253"/>
      <c r="K230" s="253"/>
      <c r="L230" s="258"/>
      <c r="M230" s="259"/>
      <c r="N230" s="260"/>
      <c r="O230" s="260"/>
      <c r="P230" s="260"/>
      <c r="Q230" s="260"/>
      <c r="R230" s="260"/>
      <c r="S230" s="260"/>
      <c r="T230" s="261"/>
      <c r="AT230" s="262" t="s">
        <v>142</v>
      </c>
      <c r="AU230" s="262" t="s">
        <v>76</v>
      </c>
      <c r="AV230" s="14" t="s">
        <v>138</v>
      </c>
      <c r="AW230" s="14" t="s">
        <v>30</v>
      </c>
      <c r="AX230" s="14" t="s">
        <v>31</v>
      </c>
      <c r="AY230" s="262" t="s">
        <v>131</v>
      </c>
    </row>
    <row r="231" s="1" customFormat="1" ht="16.5" customHeight="1">
      <c r="B231" s="37"/>
      <c r="C231" s="263" t="s">
        <v>321</v>
      </c>
      <c r="D231" s="263" t="s">
        <v>337</v>
      </c>
      <c r="E231" s="264" t="s">
        <v>858</v>
      </c>
      <c r="F231" s="265" t="s">
        <v>859</v>
      </c>
      <c r="G231" s="266" t="s">
        <v>377</v>
      </c>
      <c r="H231" s="267">
        <v>7.7999999999999998</v>
      </c>
      <c r="I231" s="268"/>
      <c r="J231" s="267">
        <f>ROUND(I231*H231,1)</f>
        <v>0</v>
      </c>
      <c r="K231" s="265" t="s">
        <v>1</v>
      </c>
      <c r="L231" s="269"/>
      <c r="M231" s="270" t="s">
        <v>1</v>
      </c>
      <c r="N231" s="271" t="s">
        <v>39</v>
      </c>
      <c r="O231" s="78"/>
      <c r="P231" s="224">
        <f>O231*H231</f>
        <v>0</v>
      </c>
      <c r="Q231" s="224">
        <v>0.001</v>
      </c>
      <c r="R231" s="224">
        <f>Q231*H231</f>
        <v>0.0077999999999999996</v>
      </c>
      <c r="S231" s="224">
        <v>0</v>
      </c>
      <c r="T231" s="225">
        <f>S231*H231</f>
        <v>0</v>
      </c>
      <c r="AR231" s="16" t="s">
        <v>182</v>
      </c>
      <c r="AT231" s="16" t="s">
        <v>337</v>
      </c>
      <c r="AU231" s="16" t="s">
        <v>76</v>
      </c>
      <c r="AY231" s="16" t="s">
        <v>131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6" t="s">
        <v>31</v>
      </c>
      <c r="BK231" s="226">
        <f>ROUND(I231*H231,1)</f>
        <v>0</v>
      </c>
      <c r="BL231" s="16" t="s">
        <v>138</v>
      </c>
      <c r="BM231" s="16" t="s">
        <v>860</v>
      </c>
    </row>
    <row r="232" s="1" customFormat="1">
      <c r="B232" s="37"/>
      <c r="C232" s="38"/>
      <c r="D232" s="227" t="s">
        <v>140</v>
      </c>
      <c r="E232" s="38"/>
      <c r="F232" s="228" t="s">
        <v>861</v>
      </c>
      <c r="G232" s="38"/>
      <c r="H232" s="38"/>
      <c r="I232" s="142"/>
      <c r="J232" s="38"/>
      <c r="K232" s="38"/>
      <c r="L232" s="42"/>
      <c r="M232" s="229"/>
      <c r="N232" s="78"/>
      <c r="O232" s="78"/>
      <c r="P232" s="78"/>
      <c r="Q232" s="78"/>
      <c r="R232" s="78"/>
      <c r="S232" s="78"/>
      <c r="T232" s="79"/>
      <c r="AT232" s="16" t="s">
        <v>140</v>
      </c>
      <c r="AU232" s="16" t="s">
        <v>76</v>
      </c>
    </row>
    <row r="233" s="12" customFormat="1">
      <c r="B233" s="230"/>
      <c r="C233" s="231"/>
      <c r="D233" s="227" t="s">
        <v>142</v>
      </c>
      <c r="E233" s="232" t="s">
        <v>1</v>
      </c>
      <c r="F233" s="233" t="s">
        <v>862</v>
      </c>
      <c r="G233" s="231"/>
      <c r="H233" s="234">
        <v>7.7999999999999998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AT233" s="240" t="s">
        <v>142</v>
      </c>
      <c r="AU233" s="240" t="s">
        <v>76</v>
      </c>
      <c r="AV233" s="12" t="s">
        <v>76</v>
      </c>
      <c r="AW233" s="12" t="s">
        <v>30</v>
      </c>
      <c r="AX233" s="12" t="s">
        <v>68</v>
      </c>
      <c r="AY233" s="240" t="s">
        <v>131</v>
      </c>
    </row>
    <row r="234" s="14" customFormat="1">
      <c r="B234" s="252"/>
      <c r="C234" s="253"/>
      <c r="D234" s="227" t="s">
        <v>142</v>
      </c>
      <c r="E234" s="254" t="s">
        <v>1</v>
      </c>
      <c r="F234" s="255" t="s">
        <v>146</v>
      </c>
      <c r="G234" s="253"/>
      <c r="H234" s="256">
        <v>7.7999999999999998</v>
      </c>
      <c r="I234" s="257"/>
      <c r="J234" s="253"/>
      <c r="K234" s="253"/>
      <c r="L234" s="258"/>
      <c r="M234" s="259"/>
      <c r="N234" s="260"/>
      <c r="O234" s="260"/>
      <c r="P234" s="260"/>
      <c r="Q234" s="260"/>
      <c r="R234" s="260"/>
      <c r="S234" s="260"/>
      <c r="T234" s="261"/>
      <c r="AT234" s="262" t="s">
        <v>142</v>
      </c>
      <c r="AU234" s="262" t="s">
        <v>76</v>
      </c>
      <c r="AV234" s="14" t="s">
        <v>138</v>
      </c>
      <c r="AW234" s="14" t="s">
        <v>30</v>
      </c>
      <c r="AX234" s="14" t="s">
        <v>31</v>
      </c>
      <c r="AY234" s="262" t="s">
        <v>131</v>
      </c>
    </row>
    <row r="235" s="1" customFormat="1" ht="16.5" customHeight="1">
      <c r="B235" s="37"/>
      <c r="C235" s="263" t="s">
        <v>327</v>
      </c>
      <c r="D235" s="263" t="s">
        <v>337</v>
      </c>
      <c r="E235" s="264" t="s">
        <v>613</v>
      </c>
      <c r="F235" s="265" t="s">
        <v>863</v>
      </c>
      <c r="G235" s="266" t="s">
        <v>377</v>
      </c>
      <c r="H235" s="267">
        <v>4.7000000000000002</v>
      </c>
      <c r="I235" s="268"/>
      <c r="J235" s="267">
        <f>ROUND(I235*H235,1)</f>
        <v>0</v>
      </c>
      <c r="K235" s="265" t="s">
        <v>1</v>
      </c>
      <c r="L235" s="269"/>
      <c r="M235" s="270" t="s">
        <v>1</v>
      </c>
      <c r="N235" s="271" t="s">
        <v>39</v>
      </c>
      <c r="O235" s="78"/>
      <c r="P235" s="224">
        <f>O235*H235</f>
        <v>0</v>
      </c>
      <c r="Q235" s="224">
        <v>0.001</v>
      </c>
      <c r="R235" s="224">
        <f>Q235*H235</f>
        <v>0.0047000000000000002</v>
      </c>
      <c r="S235" s="224">
        <v>0</v>
      </c>
      <c r="T235" s="225">
        <f>S235*H235</f>
        <v>0</v>
      </c>
      <c r="AR235" s="16" t="s">
        <v>182</v>
      </c>
      <c r="AT235" s="16" t="s">
        <v>337</v>
      </c>
      <c r="AU235" s="16" t="s">
        <v>76</v>
      </c>
      <c r="AY235" s="16" t="s">
        <v>131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6" t="s">
        <v>31</v>
      </c>
      <c r="BK235" s="226">
        <f>ROUND(I235*H235,1)</f>
        <v>0</v>
      </c>
      <c r="BL235" s="16" t="s">
        <v>138</v>
      </c>
      <c r="BM235" s="16" t="s">
        <v>864</v>
      </c>
    </row>
    <row r="236" s="1" customFormat="1">
      <c r="B236" s="37"/>
      <c r="C236" s="38"/>
      <c r="D236" s="227" t="s">
        <v>140</v>
      </c>
      <c r="E236" s="38"/>
      <c r="F236" s="228" t="s">
        <v>861</v>
      </c>
      <c r="G236" s="38"/>
      <c r="H236" s="38"/>
      <c r="I236" s="142"/>
      <c r="J236" s="38"/>
      <c r="K236" s="38"/>
      <c r="L236" s="42"/>
      <c r="M236" s="229"/>
      <c r="N236" s="78"/>
      <c r="O236" s="78"/>
      <c r="P236" s="78"/>
      <c r="Q236" s="78"/>
      <c r="R236" s="78"/>
      <c r="S236" s="78"/>
      <c r="T236" s="79"/>
      <c r="AT236" s="16" t="s">
        <v>140</v>
      </c>
      <c r="AU236" s="16" t="s">
        <v>76</v>
      </c>
    </row>
    <row r="237" s="12" customFormat="1">
      <c r="B237" s="230"/>
      <c r="C237" s="231"/>
      <c r="D237" s="227" t="s">
        <v>142</v>
      </c>
      <c r="E237" s="232" t="s">
        <v>1</v>
      </c>
      <c r="F237" s="233" t="s">
        <v>865</v>
      </c>
      <c r="G237" s="231"/>
      <c r="H237" s="234">
        <v>4.7000000000000002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AT237" s="240" t="s">
        <v>142</v>
      </c>
      <c r="AU237" s="240" t="s">
        <v>76</v>
      </c>
      <c r="AV237" s="12" t="s">
        <v>76</v>
      </c>
      <c r="AW237" s="12" t="s">
        <v>30</v>
      </c>
      <c r="AX237" s="12" t="s">
        <v>68</v>
      </c>
      <c r="AY237" s="240" t="s">
        <v>131</v>
      </c>
    </row>
    <row r="238" s="14" customFormat="1">
      <c r="B238" s="252"/>
      <c r="C238" s="253"/>
      <c r="D238" s="227" t="s">
        <v>142</v>
      </c>
      <c r="E238" s="254" t="s">
        <v>1</v>
      </c>
      <c r="F238" s="255" t="s">
        <v>146</v>
      </c>
      <c r="G238" s="253"/>
      <c r="H238" s="256">
        <v>4.7000000000000002</v>
      </c>
      <c r="I238" s="257"/>
      <c r="J238" s="253"/>
      <c r="K238" s="253"/>
      <c r="L238" s="258"/>
      <c r="M238" s="259"/>
      <c r="N238" s="260"/>
      <c r="O238" s="260"/>
      <c r="P238" s="260"/>
      <c r="Q238" s="260"/>
      <c r="R238" s="260"/>
      <c r="S238" s="260"/>
      <c r="T238" s="261"/>
      <c r="AT238" s="262" t="s">
        <v>142</v>
      </c>
      <c r="AU238" s="262" t="s">
        <v>76</v>
      </c>
      <c r="AV238" s="14" t="s">
        <v>138</v>
      </c>
      <c r="AW238" s="14" t="s">
        <v>30</v>
      </c>
      <c r="AX238" s="14" t="s">
        <v>31</v>
      </c>
      <c r="AY238" s="262" t="s">
        <v>131</v>
      </c>
    </row>
    <row r="239" s="1" customFormat="1" ht="16.5" customHeight="1">
      <c r="B239" s="37"/>
      <c r="C239" s="263" t="s">
        <v>336</v>
      </c>
      <c r="D239" s="263" t="s">
        <v>337</v>
      </c>
      <c r="E239" s="264" t="s">
        <v>866</v>
      </c>
      <c r="F239" s="265" t="s">
        <v>867</v>
      </c>
      <c r="G239" s="266" t="s">
        <v>377</v>
      </c>
      <c r="H239" s="267">
        <v>1.6000000000000001</v>
      </c>
      <c r="I239" s="268"/>
      <c r="J239" s="267">
        <f>ROUND(I239*H239,1)</f>
        <v>0</v>
      </c>
      <c r="K239" s="265" t="s">
        <v>1</v>
      </c>
      <c r="L239" s="269"/>
      <c r="M239" s="270" t="s">
        <v>1</v>
      </c>
      <c r="N239" s="271" t="s">
        <v>39</v>
      </c>
      <c r="O239" s="78"/>
      <c r="P239" s="224">
        <f>O239*H239</f>
        <v>0</v>
      </c>
      <c r="Q239" s="224">
        <v>0.001</v>
      </c>
      <c r="R239" s="224">
        <f>Q239*H239</f>
        <v>0.0016000000000000001</v>
      </c>
      <c r="S239" s="224">
        <v>0</v>
      </c>
      <c r="T239" s="225">
        <f>S239*H239</f>
        <v>0</v>
      </c>
      <c r="AR239" s="16" t="s">
        <v>182</v>
      </c>
      <c r="AT239" s="16" t="s">
        <v>337</v>
      </c>
      <c r="AU239" s="16" t="s">
        <v>76</v>
      </c>
      <c r="AY239" s="16" t="s">
        <v>131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6" t="s">
        <v>31</v>
      </c>
      <c r="BK239" s="226">
        <f>ROUND(I239*H239,1)</f>
        <v>0</v>
      </c>
      <c r="BL239" s="16" t="s">
        <v>138</v>
      </c>
      <c r="BM239" s="16" t="s">
        <v>868</v>
      </c>
    </row>
    <row r="240" s="1" customFormat="1">
      <c r="B240" s="37"/>
      <c r="C240" s="38"/>
      <c r="D240" s="227" t="s">
        <v>140</v>
      </c>
      <c r="E240" s="38"/>
      <c r="F240" s="228" t="s">
        <v>861</v>
      </c>
      <c r="G240" s="38"/>
      <c r="H240" s="38"/>
      <c r="I240" s="142"/>
      <c r="J240" s="38"/>
      <c r="K240" s="38"/>
      <c r="L240" s="42"/>
      <c r="M240" s="229"/>
      <c r="N240" s="78"/>
      <c r="O240" s="78"/>
      <c r="P240" s="78"/>
      <c r="Q240" s="78"/>
      <c r="R240" s="78"/>
      <c r="S240" s="78"/>
      <c r="T240" s="79"/>
      <c r="AT240" s="16" t="s">
        <v>140</v>
      </c>
      <c r="AU240" s="16" t="s">
        <v>76</v>
      </c>
    </row>
    <row r="241" s="12" customFormat="1">
      <c r="B241" s="230"/>
      <c r="C241" s="231"/>
      <c r="D241" s="227" t="s">
        <v>142</v>
      </c>
      <c r="E241" s="232" t="s">
        <v>1</v>
      </c>
      <c r="F241" s="233" t="s">
        <v>869</v>
      </c>
      <c r="G241" s="231"/>
      <c r="H241" s="234">
        <v>1.6000000000000001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AT241" s="240" t="s">
        <v>142</v>
      </c>
      <c r="AU241" s="240" t="s">
        <v>76</v>
      </c>
      <c r="AV241" s="12" t="s">
        <v>76</v>
      </c>
      <c r="AW241" s="12" t="s">
        <v>30</v>
      </c>
      <c r="AX241" s="12" t="s">
        <v>68</v>
      </c>
      <c r="AY241" s="240" t="s">
        <v>131</v>
      </c>
    </row>
    <row r="242" s="14" customFormat="1">
      <c r="B242" s="252"/>
      <c r="C242" s="253"/>
      <c r="D242" s="227" t="s">
        <v>142</v>
      </c>
      <c r="E242" s="254" t="s">
        <v>1</v>
      </c>
      <c r="F242" s="255" t="s">
        <v>146</v>
      </c>
      <c r="G242" s="253"/>
      <c r="H242" s="256">
        <v>1.6000000000000001</v>
      </c>
      <c r="I242" s="257"/>
      <c r="J242" s="253"/>
      <c r="K242" s="253"/>
      <c r="L242" s="258"/>
      <c r="M242" s="259"/>
      <c r="N242" s="260"/>
      <c r="O242" s="260"/>
      <c r="P242" s="260"/>
      <c r="Q242" s="260"/>
      <c r="R242" s="260"/>
      <c r="S242" s="260"/>
      <c r="T242" s="261"/>
      <c r="AT242" s="262" t="s">
        <v>142</v>
      </c>
      <c r="AU242" s="262" t="s">
        <v>76</v>
      </c>
      <c r="AV242" s="14" t="s">
        <v>138</v>
      </c>
      <c r="AW242" s="14" t="s">
        <v>30</v>
      </c>
      <c r="AX242" s="14" t="s">
        <v>31</v>
      </c>
      <c r="AY242" s="262" t="s">
        <v>131</v>
      </c>
    </row>
    <row r="243" s="1" customFormat="1" ht="16.5" customHeight="1">
      <c r="B243" s="37"/>
      <c r="C243" s="263" t="s">
        <v>344</v>
      </c>
      <c r="D243" s="263" t="s">
        <v>337</v>
      </c>
      <c r="E243" s="264" t="s">
        <v>870</v>
      </c>
      <c r="F243" s="265" t="s">
        <v>871</v>
      </c>
      <c r="G243" s="266" t="s">
        <v>377</v>
      </c>
      <c r="H243" s="267">
        <v>7.7999999999999998</v>
      </c>
      <c r="I243" s="268"/>
      <c r="J243" s="267">
        <f>ROUND(I243*H243,1)</f>
        <v>0</v>
      </c>
      <c r="K243" s="265" t="s">
        <v>1</v>
      </c>
      <c r="L243" s="269"/>
      <c r="M243" s="270" t="s">
        <v>1</v>
      </c>
      <c r="N243" s="271" t="s">
        <v>39</v>
      </c>
      <c r="O243" s="78"/>
      <c r="P243" s="224">
        <f>O243*H243</f>
        <v>0</v>
      </c>
      <c r="Q243" s="224">
        <v>0.001</v>
      </c>
      <c r="R243" s="224">
        <f>Q243*H243</f>
        <v>0.0077999999999999996</v>
      </c>
      <c r="S243" s="224">
        <v>0</v>
      </c>
      <c r="T243" s="225">
        <f>S243*H243</f>
        <v>0</v>
      </c>
      <c r="AR243" s="16" t="s">
        <v>182</v>
      </c>
      <c r="AT243" s="16" t="s">
        <v>337</v>
      </c>
      <c r="AU243" s="16" t="s">
        <v>76</v>
      </c>
      <c r="AY243" s="16" t="s">
        <v>131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6" t="s">
        <v>31</v>
      </c>
      <c r="BK243" s="226">
        <f>ROUND(I243*H243,1)</f>
        <v>0</v>
      </c>
      <c r="BL243" s="16" t="s">
        <v>138</v>
      </c>
      <c r="BM243" s="16" t="s">
        <v>872</v>
      </c>
    </row>
    <row r="244" s="1" customFormat="1">
      <c r="B244" s="37"/>
      <c r="C244" s="38"/>
      <c r="D244" s="227" t="s">
        <v>140</v>
      </c>
      <c r="E244" s="38"/>
      <c r="F244" s="228" t="s">
        <v>861</v>
      </c>
      <c r="G244" s="38"/>
      <c r="H244" s="38"/>
      <c r="I244" s="142"/>
      <c r="J244" s="38"/>
      <c r="K244" s="38"/>
      <c r="L244" s="42"/>
      <c r="M244" s="229"/>
      <c r="N244" s="78"/>
      <c r="O244" s="78"/>
      <c r="P244" s="78"/>
      <c r="Q244" s="78"/>
      <c r="R244" s="78"/>
      <c r="S244" s="78"/>
      <c r="T244" s="79"/>
      <c r="AT244" s="16" t="s">
        <v>140</v>
      </c>
      <c r="AU244" s="16" t="s">
        <v>76</v>
      </c>
    </row>
    <row r="245" s="12" customFormat="1">
      <c r="B245" s="230"/>
      <c r="C245" s="231"/>
      <c r="D245" s="227" t="s">
        <v>142</v>
      </c>
      <c r="E245" s="232" t="s">
        <v>1</v>
      </c>
      <c r="F245" s="233" t="s">
        <v>862</v>
      </c>
      <c r="G245" s="231"/>
      <c r="H245" s="234">
        <v>7.7999999999999998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AT245" s="240" t="s">
        <v>142</v>
      </c>
      <c r="AU245" s="240" t="s">
        <v>76</v>
      </c>
      <c r="AV245" s="12" t="s">
        <v>76</v>
      </c>
      <c r="AW245" s="12" t="s">
        <v>30</v>
      </c>
      <c r="AX245" s="12" t="s">
        <v>68</v>
      </c>
      <c r="AY245" s="240" t="s">
        <v>131</v>
      </c>
    </row>
    <row r="246" s="14" customFormat="1">
      <c r="B246" s="252"/>
      <c r="C246" s="253"/>
      <c r="D246" s="227" t="s">
        <v>142</v>
      </c>
      <c r="E246" s="254" t="s">
        <v>1</v>
      </c>
      <c r="F246" s="255" t="s">
        <v>146</v>
      </c>
      <c r="G246" s="253"/>
      <c r="H246" s="256">
        <v>7.7999999999999998</v>
      </c>
      <c r="I246" s="257"/>
      <c r="J246" s="253"/>
      <c r="K246" s="253"/>
      <c r="L246" s="258"/>
      <c r="M246" s="259"/>
      <c r="N246" s="260"/>
      <c r="O246" s="260"/>
      <c r="P246" s="260"/>
      <c r="Q246" s="260"/>
      <c r="R246" s="260"/>
      <c r="S246" s="260"/>
      <c r="T246" s="261"/>
      <c r="AT246" s="262" t="s">
        <v>142</v>
      </c>
      <c r="AU246" s="262" t="s">
        <v>76</v>
      </c>
      <c r="AV246" s="14" t="s">
        <v>138</v>
      </c>
      <c r="AW246" s="14" t="s">
        <v>30</v>
      </c>
      <c r="AX246" s="14" t="s">
        <v>31</v>
      </c>
      <c r="AY246" s="262" t="s">
        <v>131</v>
      </c>
    </row>
    <row r="247" s="1" customFormat="1" ht="22.5" customHeight="1">
      <c r="B247" s="37"/>
      <c r="C247" s="216" t="s">
        <v>352</v>
      </c>
      <c r="D247" s="216" t="s">
        <v>133</v>
      </c>
      <c r="E247" s="217" t="s">
        <v>222</v>
      </c>
      <c r="F247" s="218" t="s">
        <v>223</v>
      </c>
      <c r="G247" s="219" t="s">
        <v>224</v>
      </c>
      <c r="H247" s="220">
        <v>1</v>
      </c>
      <c r="I247" s="221"/>
      <c r="J247" s="220">
        <f>ROUND(I247*H247,1)</f>
        <v>0</v>
      </c>
      <c r="K247" s="218" t="s">
        <v>1</v>
      </c>
      <c r="L247" s="42"/>
      <c r="M247" s="222" t="s">
        <v>1</v>
      </c>
      <c r="N247" s="223" t="s">
        <v>39</v>
      </c>
      <c r="O247" s="78"/>
      <c r="P247" s="224">
        <f>O247*H247</f>
        <v>0</v>
      </c>
      <c r="Q247" s="224">
        <v>1.0000000000000001E-05</v>
      </c>
      <c r="R247" s="224">
        <f>Q247*H247</f>
        <v>1.0000000000000001E-05</v>
      </c>
      <c r="S247" s="224">
        <v>0</v>
      </c>
      <c r="T247" s="225">
        <f>S247*H247</f>
        <v>0</v>
      </c>
      <c r="AR247" s="16" t="s">
        <v>138</v>
      </c>
      <c r="AT247" s="16" t="s">
        <v>133</v>
      </c>
      <c r="AU247" s="16" t="s">
        <v>76</v>
      </c>
      <c r="AY247" s="16" t="s">
        <v>131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6" t="s">
        <v>31</v>
      </c>
      <c r="BK247" s="226">
        <f>ROUND(I247*H247,1)</f>
        <v>0</v>
      </c>
      <c r="BL247" s="16" t="s">
        <v>138</v>
      </c>
      <c r="BM247" s="16" t="s">
        <v>873</v>
      </c>
    </row>
    <row r="248" s="1" customFormat="1">
      <c r="B248" s="37"/>
      <c r="C248" s="38"/>
      <c r="D248" s="227" t="s">
        <v>140</v>
      </c>
      <c r="E248" s="38"/>
      <c r="F248" s="228" t="s">
        <v>874</v>
      </c>
      <c r="G248" s="38"/>
      <c r="H248" s="38"/>
      <c r="I248" s="142"/>
      <c r="J248" s="38"/>
      <c r="K248" s="38"/>
      <c r="L248" s="42"/>
      <c r="M248" s="229"/>
      <c r="N248" s="78"/>
      <c r="O248" s="78"/>
      <c r="P248" s="78"/>
      <c r="Q248" s="78"/>
      <c r="R248" s="78"/>
      <c r="S248" s="78"/>
      <c r="T248" s="79"/>
      <c r="AT248" s="16" t="s">
        <v>140</v>
      </c>
      <c r="AU248" s="16" t="s">
        <v>76</v>
      </c>
    </row>
    <row r="249" s="1" customFormat="1" ht="16.5" customHeight="1">
      <c r="B249" s="37"/>
      <c r="C249" s="216" t="s">
        <v>366</v>
      </c>
      <c r="D249" s="216" t="s">
        <v>133</v>
      </c>
      <c r="E249" s="217" t="s">
        <v>875</v>
      </c>
      <c r="F249" s="218" t="s">
        <v>876</v>
      </c>
      <c r="G249" s="219" t="s">
        <v>825</v>
      </c>
      <c r="H249" s="220">
        <v>24</v>
      </c>
      <c r="I249" s="221"/>
      <c r="J249" s="220">
        <f>ROUND(I249*H249,1)</f>
        <v>0</v>
      </c>
      <c r="K249" s="218" t="s">
        <v>1</v>
      </c>
      <c r="L249" s="42"/>
      <c r="M249" s="222" t="s">
        <v>1</v>
      </c>
      <c r="N249" s="223" t="s">
        <v>39</v>
      </c>
      <c r="O249" s="78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AR249" s="16" t="s">
        <v>138</v>
      </c>
      <c r="AT249" s="16" t="s">
        <v>133</v>
      </c>
      <c r="AU249" s="16" t="s">
        <v>76</v>
      </c>
      <c r="AY249" s="16" t="s">
        <v>131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6" t="s">
        <v>31</v>
      </c>
      <c r="BK249" s="226">
        <f>ROUND(I249*H249,1)</f>
        <v>0</v>
      </c>
      <c r="BL249" s="16" t="s">
        <v>138</v>
      </c>
      <c r="BM249" s="16" t="s">
        <v>877</v>
      </c>
    </row>
    <row r="250" s="12" customFormat="1">
      <c r="B250" s="230"/>
      <c r="C250" s="231"/>
      <c r="D250" s="227" t="s">
        <v>142</v>
      </c>
      <c r="E250" s="232" t="s">
        <v>1</v>
      </c>
      <c r="F250" s="233" t="s">
        <v>272</v>
      </c>
      <c r="G250" s="231"/>
      <c r="H250" s="234">
        <v>24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142</v>
      </c>
      <c r="AU250" s="240" t="s">
        <v>76</v>
      </c>
      <c r="AV250" s="12" t="s">
        <v>76</v>
      </c>
      <c r="AW250" s="12" t="s">
        <v>30</v>
      </c>
      <c r="AX250" s="12" t="s">
        <v>68</v>
      </c>
      <c r="AY250" s="240" t="s">
        <v>131</v>
      </c>
    </row>
    <row r="251" s="14" customFormat="1">
      <c r="B251" s="252"/>
      <c r="C251" s="253"/>
      <c r="D251" s="227" t="s">
        <v>142</v>
      </c>
      <c r="E251" s="254" t="s">
        <v>1</v>
      </c>
      <c r="F251" s="255" t="s">
        <v>146</v>
      </c>
      <c r="G251" s="253"/>
      <c r="H251" s="256">
        <v>24</v>
      </c>
      <c r="I251" s="257"/>
      <c r="J251" s="253"/>
      <c r="K251" s="253"/>
      <c r="L251" s="258"/>
      <c r="M251" s="259"/>
      <c r="N251" s="260"/>
      <c r="O251" s="260"/>
      <c r="P251" s="260"/>
      <c r="Q251" s="260"/>
      <c r="R251" s="260"/>
      <c r="S251" s="260"/>
      <c r="T251" s="261"/>
      <c r="AT251" s="262" t="s">
        <v>142</v>
      </c>
      <c r="AU251" s="262" t="s">
        <v>76</v>
      </c>
      <c r="AV251" s="14" t="s">
        <v>138</v>
      </c>
      <c r="AW251" s="14" t="s">
        <v>30</v>
      </c>
      <c r="AX251" s="14" t="s">
        <v>31</v>
      </c>
      <c r="AY251" s="262" t="s">
        <v>131</v>
      </c>
    </row>
    <row r="252" s="1" customFormat="1" ht="16.5" customHeight="1">
      <c r="B252" s="37"/>
      <c r="C252" s="216" t="s">
        <v>374</v>
      </c>
      <c r="D252" s="216" t="s">
        <v>133</v>
      </c>
      <c r="E252" s="217" t="s">
        <v>878</v>
      </c>
      <c r="F252" s="218" t="s">
        <v>879</v>
      </c>
      <c r="G252" s="219" t="s">
        <v>825</v>
      </c>
      <c r="H252" s="220">
        <v>33</v>
      </c>
      <c r="I252" s="221"/>
      <c r="J252" s="220">
        <f>ROUND(I252*H252,1)</f>
        <v>0</v>
      </c>
      <c r="K252" s="218" t="s">
        <v>1</v>
      </c>
      <c r="L252" s="42"/>
      <c r="M252" s="222" t="s">
        <v>1</v>
      </c>
      <c r="N252" s="223" t="s">
        <v>39</v>
      </c>
      <c r="O252" s="78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AR252" s="16" t="s">
        <v>138</v>
      </c>
      <c r="AT252" s="16" t="s">
        <v>133</v>
      </c>
      <c r="AU252" s="16" t="s">
        <v>76</v>
      </c>
      <c r="AY252" s="16" t="s">
        <v>131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6" t="s">
        <v>31</v>
      </c>
      <c r="BK252" s="226">
        <f>ROUND(I252*H252,1)</f>
        <v>0</v>
      </c>
      <c r="BL252" s="16" t="s">
        <v>138</v>
      </c>
      <c r="BM252" s="16" t="s">
        <v>880</v>
      </c>
    </row>
    <row r="253" s="12" customFormat="1">
      <c r="B253" s="230"/>
      <c r="C253" s="231"/>
      <c r="D253" s="227" t="s">
        <v>142</v>
      </c>
      <c r="E253" s="232" t="s">
        <v>1</v>
      </c>
      <c r="F253" s="233" t="s">
        <v>321</v>
      </c>
      <c r="G253" s="231"/>
      <c r="H253" s="234">
        <v>33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AT253" s="240" t="s">
        <v>142</v>
      </c>
      <c r="AU253" s="240" t="s">
        <v>76</v>
      </c>
      <c r="AV253" s="12" t="s">
        <v>76</v>
      </c>
      <c r="AW253" s="12" t="s">
        <v>30</v>
      </c>
      <c r="AX253" s="12" t="s">
        <v>68</v>
      </c>
      <c r="AY253" s="240" t="s">
        <v>131</v>
      </c>
    </row>
    <row r="254" s="14" customFormat="1">
      <c r="B254" s="252"/>
      <c r="C254" s="253"/>
      <c r="D254" s="227" t="s">
        <v>142</v>
      </c>
      <c r="E254" s="254" t="s">
        <v>1</v>
      </c>
      <c r="F254" s="255" t="s">
        <v>146</v>
      </c>
      <c r="G254" s="253"/>
      <c r="H254" s="256">
        <v>33</v>
      </c>
      <c r="I254" s="257"/>
      <c r="J254" s="253"/>
      <c r="K254" s="253"/>
      <c r="L254" s="258"/>
      <c r="M254" s="259"/>
      <c r="N254" s="260"/>
      <c r="O254" s="260"/>
      <c r="P254" s="260"/>
      <c r="Q254" s="260"/>
      <c r="R254" s="260"/>
      <c r="S254" s="260"/>
      <c r="T254" s="261"/>
      <c r="AT254" s="262" t="s">
        <v>142</v>
      </c>
      <c r="AU254" s="262" t="s">
        <v>76</v>
      </c>
      <c r="AV254" s="14" t="s">
        <v>138</v>
      </c>
      <c r="AW254" s="14" t="s">
        <v>30</v>
      </c>
      <c r="AX254" s="14" t="s">
        <v>31</v>
      </c>
      <c r="AY254" s="262" t="s">
        <v>131</v>
      </c>
    </row>
    <row r="255" s="1" customFormat="1" ht="16.5" customHeight="1">
      <c r="B255" s="37"/>
      <c r="C255" s="216" t="s">
        <v>600</v>
      </c>
      <c r="D255" s="216" t="s">
        <v>133</v>
      </c>
      <c r="E255" s="217" t="s">
        <v>881</v>
      </c>
      <c r="F255" s="218" t="s">
        <v>882</v>
      </c>
      <c r="G255" s="219" t="s">
        <v>825</v>
      </c>
      <c r="H255" s="220">
        <v>63</v>
      </c>
      <c r="I255" s="221"/>
      <c r="J255" s="220">
        <f>ROUND(I255*H255,1)</f>
        <v>0</v>
      </c>
      <c r="K255" s="218" t="s">
        <v>1</v>
      </c>
      <c r="L255" s="42"/>
      <c r="M255" s="222" t="s">
        <v>1</v>
      </c>
      <c r="N255" s="223" t="s">
        <v>39</v>
      </c>
      <c r="O255" s="78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AR255" s="16" t="s">
        <v>138</v>
      </c>
      <c r="AT255" s="16" t="s">
        <v>133</v>
      </c>
      <c r="AU255" s="16" t="s">
        <v>76</v>
      </c>
      <c r="AY255" s="16" t="s">
        <v>131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6" t="s">
        <v>31</v>
      </c>
      <c r="BK255" s="226">
        <f>ROUND(I255*H255,1)</f>
        <v>0</v>
      </c>
      <c r="BL255" s="16" t="s">
        <v>138</v>
      </c>
      <c r="BM255" s="16" t="s">
        <v>883</v>
      </c>
    </row>
    <row r="256" s="12" customFormat="1">
      <c r="B256" s="230"/>
      <c r="C256" s="231"/>
      <c r="D256" s="227" t="s">
        <v>142</v>
      </c>
      <c r="E256" s="232" t="s">
        <v>1</v>
      </c>
      <c r="F256" s="233" t="s">
        <v>884</v>
      </c>
      <c r="G256" s="231"/>
      <c r="H256" s="234">
        <v>63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AT256" s="240" t="s">
        <v>142</v>
      </c>
      <c r="AU256" s="240" t="s">
        <v>76</v>
      </c>
      <c r="AV256" s="12" t="s">
        <v>76</v>
      </c>
      <c r="AW256" s="12" t="s">
        <v>30</v>
      </c>
      <c r="AX256" s="12" t="s">
        <v>68</v>
      </c>
      <c r="AY256" s="240" t="s">
        <v>131</v>
      </c>
    </row>
    <row r="257" s="14" customFormat="1">
      <c r="B257" s="252"/>
      <c r="C257" s="253"/>
      <c r="D257" s="227" t="s">
        <v>142</v>
      </c>
      <c r="E257" s="254" t="s">
        <v>1</v>
      </c>
      <c r="F257" s="255" t="s">
        <v>146</v>
      </c>
      <c r="G257" s="253"/>
      <c r="H257" s="256">
        <v>63</v>
      </c>
      <c r="I257" s="257"/>
      <c r="J257" s="253"/>
      <c r="K257" s="253"/>
      <c r="L257" s="258"/>
      <c r="M257" s="259"/>
      <c r="N257" s="260"/>
      <c r="O257" s="260"/>
      <c r="P257" s="260"/>
      <c r="Q257" s="260"/>
      <c r="R257" s="260"/>
      <c r="S257" s="260"/>
      <c r="T257" s="261"/>
      <c r="AT257" s="262" t="s">
        <v>142</v>
      </c>
      <c r="AU257" s="262" t="s">
        <v>76</v>
      </c>
      <c r="AV257" s="14" t="s">
        <v>138</v>
      </c>
      <c r="AW257" s="14" t="s">
        <v>30</v>
      </c>
      <c r="AX257" s="14" t="s">
        <v>31</v>
      </c>
      <c r="AY257" s="262" t="s">
        <v>131</v>
      </c>
    </row>
    <row r="258" s="1" customFormat="1" ht="16.5" customHeight="1">
      <c r="B258" s="37"/>
      <c r="C258" s="216" t="s">
        <v>606</v>
      </c>
      <c r="D258" s="216" t="s">
        <v>133</v>
      </c>
      <c r="E258" s="217" t="s">
        <v>885</v>
      </c>
      <c r="F258" s="218" t="s">
        <v>886</v>
      </c>
      <c r="G258" s="219" t="s">
        <v>825</v>
      </c>
      <c r="H258" s="220">
        <v>22</v>
      </c>
      <c r="I258" s="221"/>
      <c r="J258" s="220">
        <f>ROUND(I258*H258,1)</f>
        <v>0</v>
      </c>
      <c r="K258" s="218" t="s">
        <v>1</v>
      </c>
      <c r="L258" s="42"/>
      <c r="M258" s="222" t="s">
        <v>1</v>
      </c>
      <c r="N258" s="223" t="s">
        <v>39</v>
      </c>
      <c r="O258" s="78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AR258" s="16" t="s">
        <v>138</v>
      </c>
      <c r="AT258" s="16" t="s">
        <v>133</v>
      </c>
      <c r="AU258" s="16" t="s">
        <v>76</v>
      </c>
      <c r="AY258" s="16" t="s">
        <v>131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6" t="s">
        <v>31</v>
      </c>
      <c r="BK258" s="226">
        <f>ROUND(I258*H258,1)</f>
        <v>0</v>
      </c>
      <c r="BL258" s="16" t="s">
        <v>138</v>
      </c>
      <c r="BM258" s="16" t="s">
        <v>887</v>
      </c>
    </row>
    <row r="259" s="12" customFormat="1">
      <c r="B259" s="230"/>
      <c r="C259" s="231"/>
      <c r="D259" s="227" t="s">
        <v>142</v>
      </c>
      <c r="E259" s="232" t="s">
        <v>1</v>
      </c>
      <c r="F259" s="233" t="s">
        <v>204</v>
      </c>
      <c r="G259" s="231"/>
      <c r="H259" s="234">
        <v>22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AT259" s="240" t="s">
        <v>142</v>
      </c>
      <c r="AU259" s="240" t="s">
        <v>76</v>
      </c>
      <c r="AV259" s="12" t="s">
        <v>76</v>
      </c>
      <c r="AW259" s="12" t="s">
        <v>30</v>
      </c>
      <c r="AX259" s="12" t="s">
        <v>68</v>
      </c>
      <c r="AY259" s="240" t="s">
        <v>131</v>
      </c>
    </row>
    <row r="260" s="14" customFormat="1">
      <c r="B260" s="252"/>
      <c r="C260" s="253"/>
      <c r="D260" s="227" t="s">
        <v>142</v>
      </c>
      <c r="E260" s="254" t="s">
        <v>1</v>
      </c>
      <c r="F260" s="255" t="s">
        <v>146</v>
      </c>
      <c r="G260" s="253"/>
      <c r="H260" s="256">
        <v>22</v>
      </c>
      <c r="I260" s="257"/>
      <c r="J260" s="253"/>
      <c r="K260" s="253"/>
      <c r="L260" s="258"/>
      <c r="M260" s="259"/>
      <c r="N260" s="260"/>
      <c r="O260" s="260"/>
      <c r="P260" s="260"/>
      <c r="Q260" s="260"/>
      <c r="R260" s="260"/>
      <c r="S260" s="260"/>
      <c r="T260" s="261"/>
      <c r="AT260" s="262" t="s">
        <v>142</v>
      </c>
      <c r="AU260" s="262" t="s">
        <v>76</v>
      </c>
      <c r="AV260" s="14" t="s">
        <v>138</v>
      </c>
      <c r="AW260" s="14" t="s">
        <v>30</v>
      </c>
      <c r="AX260" s="14" t="s">
        <v>31</v>
      </c>
      <c r="AY260" s="262" t="s">
        <v>131</v>
      </c>
    </row>
    <row r="261" s="1" customFormat="1" ht="16.5" customHeight="1">
      <c r="B261" s="37"/>
      <c r="C261" s="216" t="s">
        <v>612</v>
      </c>
      <c r="D261" s="216" t="s">
        <v>133</v>
      </c>
      <c r="E261" s="217" t="s">
        <v>888</v>
      </c>
      <c r="F261" s="218" t="s">
        <v>889</v>
      </c>
      <c r="G261" s="219" t="s">
        <v>825</v>
      </c>
      <c r="H261" s="220">
        <v>34</v>
      </c>
      <c r="I261" s="221"/>
      <c r="J261" s="220">
        <f>ROUND(I261*H261,1)</f>
        <v>0</v>
      </c>
      <c r="K261" s="218" t="s">
        <v>1</v>
      </c>
      <c r="L261" s="42"/>
      <c r="M261" s="222" t="s">
        <v>1</v>
      </c>
      <c r="N261" s="223" t="s">
        <v>39</v>
      </c>
      <c r="O261" s="78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AR261" s="16" t="s">
        <v>138</v>
      </c>
      <c r="AT261" s="16" t="s">
        <v>133</v>
      </c>
      <c r="AU261" s="16" t="s">
        <v>76</v>
      </c>
      <c r="AY261" s="16" t="s">
        <v>131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6" t="s">
        <v>31</v>
      </c>
      <c r="BK261" s="226">
        <f>ROUND(I261*H261,1)</f>
        <v>0</v>
      </c>
      <c r="BL261" s="16" t="s">
        <v>138</v>
      </c>
      <c r="BM261" s="16" t="s">
        <v>890</v>
      </c>
    </row>
    <row r="262" s="12" customFormat="1">
      <c r="B262" s="230"/>
      <c r="C262" s="231"/>
      <c r="D262" s="227" t="s">
        <v>142</v>
      </c>
      <c r="E262" s="232" t="s">
        <v>1</v>
      </c>
      <c r="F262" s="233" t="s">
        <v>327</v>
      </c>
      <c r="G262" s="231"/>
      <c r="H262" s="234">
        <v>34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AT262" s="240" t="s">
        <v>142</v>
      </c>
      <c r="AU262" s="240" t="s">
        <v>76</v>
      </c>
      <c r="AV262" s="12" t="s">
        <v>76</v>
      </c>
      <c r="AW262" s="12" t="s">
        <v>30</v>
      </c>
      <c r="AX262" s="12" t="s">
        <v>68</v>
      </c>
      <c r="AY262" s="240" t="s">
        <v>131</v>
      </c>
    </row>
    <row r="263" s="14" customFormat="1">
      <c r="B263" s="252"/>
      <c r="C263" s="253"/>
      <c r="D263" s="227" t="s">
        <v>142</v>
      </c>
      <c r="E263" s="254" t="s">
        <v>1</v>
      </c>
      <c r="F263" s="255" t="s">
        <v>146</v>
      </c>
      <c r="G263" s="253"/>
      <c r="H263" s="256">
        <v>34</v>
      </c>
      <c r="I263" s="257"/>
      <c r="J263" s="253"/>
      <c r="K263" s="253"/>
      <c r="L263" s="258"/>
      <c r="M263" s="259"/>
      <c r="N263" s="260"/>
      <c r="O263" s="260"/>
      <c r="P263" s="260"/>
      <c r="Q263" s="260"/>
      <c r="R263" s="260"/>
      <c r="S263" s="260"/>
      <c r="T263" s="261"/>
      <c r="AT263" s="262" t="s">
        <v>142</v>
      </c>
      <c r="AU263" s="262" t="s">
        <v>76</v>
      </c>
      <c r="AV263" s="14" t="s">
        <v>138</v>
      </c>
      <c r="AW263" s="14" t="s">
        <v>30</v>
      </c>
      <c r="AX263" s="14" t="s">
        <v>31</v>
      </c>
      <c r="AY263" s="262" t="s">
        <v>131</v>
      </c>
    </row>
    <row r="264" s="1" customFormat="1" ht="16.5" customHeight="1">
      <c r="B264" s="37"/>
      <c r="C264" s="216" t="s">
        <v>198</v>
      </c>
      <c r="D264" s="216" t="s">
        <v>133</v>
      </c>
      <c r="E264" s="217" t="s">
        <v>891</v>
      </c>
      <c r="F264" s="218" t="s">
        <v>892</v>
      </c>
      <c r="G264" s="219" t="s">
        <v>825</v>
      </c>
      <c r="H264" s="220">
        <v>35</v>
      </c>
      <c r="I264" s="221"/>
      <c r="J264" s="220">
        <f>ROUND(I264*H264,1)</f>
        <v>0</v>
      </c>
      <c r="K264" s="218" t="s">
        <v>1</v>
      </c>
      <c r="L264" s="42"/>
      <c r="M264" s="222" t="s">
        <v>1</v>
      </c>
      <c r="N264" s="223" t="s">
        <v>39</v>
      </c>
      <c r="O264" s="78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AR264" s="16" t="s">
        <v>138</v>
      </c>
      <c r="AT264" s="16" t="s">
        <v>133</v>
      </c>
      <c r="AU264" s="16" t="s">
        <v>76</v>
      </c>
      <c r="AY264" s="16" t="s">
        <v>131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6" t="s">
        <v>31</v>
      </c>
      <c r="BK264" s="226">
        <f>ROUND(I264*H264,1)</f>
        <v>0</v>
      </c>
      <c r="BL264" s="16" t="s">
        <v>138</v>
      </c>
      <c r="BM264" s="16" t="s">
        <v>893</v>
      </c>
    </row>
    <row r="265" s="12" customFormat="1">
      <c r="B265" s="230"/>
      <c r="C265" s="231"/>
      <c r="D265" s="227" t="s">
        <v>142</v>
      </c>
      <c r="E265" s="232" t="s">
        <v>1</v>
      </c>
      <c r="F265" s="233" t="s">
        <v>336</v>
      </c>
      <c r="G265" s="231"/>
      <c r="H265" s="234">
        <v>35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AT265" s="240" t="s">
        <v>142</v>
      </c>
      <c r="AU265" s="240" t="s">
        <v>76</v>
      </c>
      <c r="AV265" s="12" t="s">
        <v>76</v>
      </c>
      <c r="AW265" s="12" t="s">
        <v>30</v>
      </c>
      <c r="AX265" s="12" t="s">
        <v>68</v>
      </c>
      <c r="AY265" s="240" t="s">
        <v>131</v>
      </c>
    </row>
    <row r="266" s="14" customFormat="1">
      <c r="B266" s="252"/>
      <c r="C266" s="253"/>
      <c r="D266" s="227" t="s">
        <v>142</v>
      </c>
      <c r="E266" s="254" t="s">
        <v>1</v>
      </c>
      <c r="F266" s="255" t="s">
        <v>146</v>
      </c>
      <c r="G266" s="253"/>
      <c r="H266" s="256">
        <v>35</v>
      </c>
      <c r="I266" s="257"/>
      <c r="J266" s="253"/>
      <c r="K266" s="253"/>
      <c r="L266" s="258"/>
      <c r="M266" s="259"/>
      <c r="N266" s="260"/>
      <c r="O266" s="260"/>
      <c r="P266" s="260"/>
      <c r="Q266" s="260"/>
      <c r="R266" s="260"/>
      <c r="S266" s="260"/>
      <c r="T266" s="261"/>
      <c r="AT266" s="262" t="s">
        <v>142</v>
      </c>
      <c r="AU266" s="262" t="s">
        <v>76</v>
      </c>
      <c r="AV266" s="14" t="s">
        <v>138</v>
      </c>
      <c r="AW266" s="14" t="s">
        <v>30</v>
      </c>
      <c r="AX266" s="14" t="s">
        <v>31</v>
      </c>
      <c r="AY266" s="262" t="s">
        <v>131</v>
      </c>
    </row>
    <row r="267" s="1" customFormat="1" ht="16.5" customHeight="1">
      <c r="B267" s="37"/>
      <c r="C267" s="216" t="s">
        <v>625</v>
      </c>
      <c r="D267" s="216" t="s">
        <v>133</v>
      </c>
      <c r="E267" s="217" t="s">
        <v>894</v>
      </c>
      <c r="F267" s="218" t="s">
        <v>895</v>
      </c>
      <c r="G267" s="219" t="s">
        <v>825</v>
      </c>
      <c r="H267" s="220">
        <v>16</v>
      </c>
      <c r="I267" s="221"/>
      <c r="J267" s="220">
        <f>ROUND(I267*H267,1)</f>
        <v>0</v>
      </c>
      <c r="K267" s="218" t="s">
        <v>1</v>
      </c>
      <c r="L267" s="42"/>
      <c r="M267" s="222" t="s">
        <v>1</v>
      </c>
      <c r="N267" s="223" t="s">
        <v>39</v>
      </c>
      <c r="O267" s="78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AR267" s="16" t="s">
        <v>138</v>
      </c>
      <c r="AT267" s="16" t="s">
        <v>133</v>
      </c>
      <c r="AU267" s="16" t="s">
        <v>76</v>
      </c>
      <c r="AY267" s="16" t="s">
        <v>131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6" t="s">
        <v>31</v>
      </c>
      <c r="BK267" s="226">
        <f>ROUND(I267*H267,1)</f>
        <v>0</v>
      </c>
      <c r="BL267" s="16" t="s">
        <v>138</v>
      </c>
      <c r="BM267" s="16" t="s">
        <v>896</v>
      </c>
    </row>
    <row r="268" s="12" customFormat="1">
      <c r="B268" s="230"/>
      <c r="C268" s="231"/>
      <c r="D268" s="227" t="s">
        <v>142</v>
      </c>
      <c r="E268" s="232" t="s">
        <v>1</v>
      </c>
      <c r="F268" s="233" t="s">
        <v>227</v>
      </c>
      <c r="G268" s="231"/>
      <c r="H268" s="234">
        <v>16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AT268" s="240" t="s">
        <v>142</v>
      </c>
      <c r="AU268" s="240" t="s">
        <v>76</v>
      </c>
      <c r="AV268" s="12" t="s">
        <v>76</v>
      </c>
      <c r="AW268" s="12" t="s">
        <v>30</v>
      </c>
      <c r="AX268" s="12" t="s">
        <v>68</v>
      </c>
      <c r="AY268" s="240" t="s">
        <v>131</v>
      </c>
    </row>
    <row r="269" s="14" customFormat="1">
      <c r="B269" s="252"/>
      <c r="C269" s="253"/>
      <c r="D269" s="227" t="s">
        <v>142</v>
      </c>
      <c r="E269" s="254" t="s">
        <v>1</v>
      </c>
      <c r="F269" s="255" t="s">
        <v>146</v>
      </c>
      <c r="G269" s="253"/>
      <c r="H269" s="256">
        <v>16</v>
      </c>
      <c r="I269" s="257"/>
      <c r="J269" s="253"/>
      <c r="K269" s="253"/>
      <c r="L269" s="258"/>
      <c r="M269" s="259"/>
      <c r="N269" s="260"/>
      <c r="O269" s="260"/>
      <c r="P269" s="260"/>
      <c r="Q269" s="260"/>
      <c r="R269" s="260"/>
      <c r="S269" s="260"/>
      <c r="T269" s="261"/>
      <c r="AT269" s="262" t="s">
        <v>142</v>
      </c>
      <c r="AU269" s="262" t="s">
        <v>76</v>
      </c>
      <c r="AV269" s="14" t="s">
        <v>138</v>
      </c>
      <c r="AW269" s="14" t="s">
        <v>30</v>
      </c>
      <c r="AX269" s="14" t="s">
        <v>31</v>
      </c>
      <c r="AY269" s="262" t="s">
        <v>131</v>
      </c>
    </row>
    <row r="270" s="1" customFormat="1" ht="16.5" customHeight="1">
      <c r="B270" s="37"/>
      <c r="C270" s="216" t="s">
        <v>634</v>
      </c>
      <c r="D270" s="216" t="s">
        <v>133</v>
      </c>
      <c r="E270" s="217" t="s">
        <v>897</v>
      </c>
      <c r="F270" s="218" t="s">
        <v>898</v>
      </c>
      <c r="G270" s="219" t="s">
        <v>825</v>
      </c>
      <c r="H270" s="220">
        <v>41</v>
      </c>
      <c r="I270" s="221"/>
      <c r="J270" s="220">
        <f>ROUND(I270*H270,1)</f>
        <v>0</v>
      </c>
      <c r="K270" s="218" t="s">
        <v>1</v>
      </c>
      <c r="L270" s="42"/>
      <c r="M270" s="222" t="s">
        <v>1</v>
      </c>
      <c r="N270" s="223" t="s">
        <v>39</v>
      </c>
      <c r="O270" s="78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AR270" s="16" t="s">
        <v>138</v>
      </c>
      <c r="AT270" s="16" t="s">
        <v>133</v>
      </c>
      <c r="AU270" s="16" t="s">
        <v>76</v>
      </c>
      <c r="AY270" s="16" t="s">
        <v>131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6" t="s">
        <v>31</v>
      </c>
      <c r="BK270" s="226">
        <f>ROUND(I270*H270,1)</f>
        <v>0</v>
      </c>
      <c r="BL270" s="16" t="s">
        <v>138</v>
      </c>
      <c r="BM270" s="16" t="s">
        <v>899</v>
      </c>
    </row>
    <row r="271" s="12" customFormat="1">
      <c r="B271" s="230"/>
      <c r="C271" s="231"/>
      <c r="D271" s="227" t="s">
        <v>142</v>
      </c>
      <c r="E271" s="232" t="s">
        <v>1</v>
      </c>
      <c r="F271" s="233" t="s">
        <v>606</v>
      </c>
      <c r="G271" s="231"/>
      <c r="H271" s="234">
        <v>41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AT271" s="240" t="s">
        <v>142</v>
      </c>
      <c r="AU271" s="240" t="s">
        <v>76</v>
      </c>
      <c r="AV271" s="12" t="s">
        <v>76</v>
      </c>
      <c r="AW271" s="12" t="s">
        <v>30</v>
      </c>
      <c r="AX271" s="12" t="s">
        <v>68</v>
      </c>
      <c r="AY271" s="240" t="s">
        <v>131</v>
      </c>
    </row>
    <row r="272" s="14" customFormat="1">
      <c r="B272" s="252"/>
      <c r="C272" s="253"/>
      <c r="D272" s="227" t="s">
        <v>142</v>
      </c>
      <c r="E272" s="254" t="s">
        <v>1</v>
      </c>
      <c r="F272" s="255" t="s">
        <v>146</v>
      </c>
      <c r="G272" s="253"/>
      <c r="H272" s="256">
        <v>41</v>
      </c>
      <c r="I272" s="257"/>
      <c r="J272" s="253"/>
      <c r="K272" s="253"/>
      <c r="L272" s="258"/>
      <c r="M272" s="259"/>
      <c r="N272" s="260"/>
      <c r="O272" s="260"/>
      <c r="P272" s="260"/>
      <c r="Q272" s="260"/>
      <c r="R272" s="260"/>
      <c r="S272" s="260"/>
      <c r="T272" s="261"/>
      <c r="AT272" s="262" t="s">
        <v>142</v>
      </c>
      <c r="AU272" s="262" t="s">
        <v>76</v>
      </c>
      <c r="AV272" s="14" t="s">
        <v>138</v>
      </c>
      <c r="AW272" s="14" t="s">
        <v>30</v>
      </c>
      <c r="AX272" s="14" t="s">
        <v>31</v>
      </c>
      <c r="AY272" s="262" t="s">
        <v>131</v>
      </c>
    </row>
    <row r="273" s="1" customFormat="1" ht="16.5" customHeight="1">
      <c r="B273" s="37"/>
      <c r="C273" s="216" t="s">
        <v>641</v>
      </c>
      <c r="D273" s="216" t="s">
        <v>133</v>
      </c>
      <c r="E273" s="217" t="s">
        <v>900</v>
      </c>
      <c r="F273" s="218" t="s">
        <v>901</v>
      </c>
      <c r="G273" s="219" t="s">
        <v>825</v>
      </c>
      <c r="H273" s="220">
        <v>55</v>
      </c>
      <c r="I273" s="221"/>
      <c r="J273" s="220">
        <f>ROUND(I273*H273,1)</f>
        <v>0</v>
      </c>
      <c r="K273" s="218" t="s">
        <v>1</v>
      </c>
      <c r="L273" s="42"/>
      <c r="M273" s="222" t="s">
        <v>1</v>
      </c>
      <c r="N273" s="223" t="s">
        <v>39</v>
      </c>
      <c r="O273" s="78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AR273" s="16" t="s">
        <v>138</v>
      </c>
      <c r="AT273" s="16" t="s">
        <v>133</v>
      </c>
      <c r="AU273" s="16" t="s">
        <v>76</v>
      </c>
      <c r="AY273" s="16" t="s">
        <v>131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6" t="s">
        <v>31</v>
      </c>
      <c r="BK273" s="226">
        <f>ROUND(I273*H273,1)</f>
        <v>0</v>
      </c>
      <c r="BL273" s="16" t="s">
        <v>138</v>
      </c>
      <c r="BM273" s="16" t="s">
        <v>902</v>
      </c>
    </row>
    <row r="274" s="12" customFormat="1">
      <c r="B274" s="230"/>
      <c r="C274" s="231"/>
      <c r="D274" s="227" t="s">
        <v>142</v>
      </c>
      <c r="E274" s="232" t="s">
        <v>1</v>
      </c>
      <c r="F274" s="233" t="s">
        <v>903</v>
      </c>
      <c r="G274" s="231"/>
      <c r="H274" s="234">
        <v>55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AT274" s="240" t="s">
        <v>142</v>
      </c>
      <c r="AU274" s="240" t="s">
        <v>76</v>
      </c>
      <c r="AV274" s="12" t="s">
        <v>76</v>
      </c>
      <c r="AW274" s="12" t="s">
        <v>30</v>
      </c>
      <c r="AX274" s="12" t="s">
        <v>68</v>
      </c>
      <c r="AY274" s="240" t="s">
        <v>131</v>
      </c>
    </row>
    <row r="275" s="14" customFormat="1">
      <c r="B275" s="252"/>
      <c r="C275" s="253"/>
      <c r="D275" s="227" t="s">
        <v>142</v>
      </c>
      <c r="E275" s="254" t="s">
        <v>1</v>
      </c>
      <c r="F275" s="255" t="s">
        <v>146</v>
      </c>
      <c r="G275" s="253"/>
      <c r="H275" s="256">
        <v>55</v>
      </c>
      <c r="I275" s="257"/>
      <c r="J275" s="253"/>
      <c r="K275" s="253"/>
      <c r="L275" s="258"/>
      <c r="M275" s="259"/>
      <c r="N275" s="260"/>
      <c r="O275" s="260"/>
      <c r="P275" s="260"/>
      <c r="Q275" s="260"/>
      <c r="R275" s="260"/>
      <c r="S275" s="260"/>
      <c r="T275" s="261"/>
      <c r="AT275" s="262" t="s">
        <v>142</v>
      </c>
      <c r="AU275" s="262" t="s">
        <v>76</v>
      </c>
      <c r="AV275" s="14" t="s">
        <v>138</v>
      </c>
      <c r="AW275" s="14" t="s">
        <v>30</v>
      </c>
      <c r="AX275" s="14" t="s">
        <v>31</v>
      </c>
      <c r="AY275" s="262" t="s">
        <v>131</v>
      </c>
    </row>
    <row r="276" s="1" customFormat="1" ht="16.5" customHeight="1">
      <c r="B276" s="37"/>
      <c r="C276" s="216" t="s">
        <v>648</v>
      </c>
      <c r="D276" s="216" t="s">
        <v>133</v>
      </c>
      <c r="E276" s="217" t="s">
        <v>904</v>
      </c>
      <c r="F276" s="218" t="s">
        <v>905</v>
      </c>
      <c r="G276" s="219" t="s">
        <v>825</v>
      </c>
      <c r="H276" s="220">
        <v>34</v>
      </c>
      <c r="I276" s="221"/>
      <c r="J276" s="220">
        <f>ROUND(I276*H276,1)</f>
        <v>0</v>
      </c>
      <c r="K276" s="218" t="s">
        <v>1</v>
      </c>
      <c r="L276" s="42"/>
      <c r="M276" s="222" t="s">
        <v>1</v>
      </c>
      <c r="N276" s="223" t="s">
        <v>39</v>
      </c>
      <c r="O276" s="78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AR276" s="16" t="s">
        <v>138</v>
      </c>
      <c r="AT276" s="16" t="s">
        <v>133</v>
      </c>
      <c r="AU276" s="16" t="s">
        <v>76</v>
      </c>
      <c r="AY276" s="16" t="s">
        <v>131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6" t="s">
        <v>31</v>
      </c>
      <c r="BK276" s="226">
        <f>ROUND(I276*H276,1)</f>
        <v>0</v>
      </c>
      <c r="BL276" s="16" t="s">
        <v>138</v>
      </c>
      <c r="BM276" s="16" t="s">
        <v>906</v>
      </c>
    </row>
    <row r="277" s="12" customFormat="1">
      <c r="B277" s="230"/>
      <c r="C277" s="231"/>
      <c r="D277" s="227" t="s">
        <v>142</v>
      </c>
      <c r="E277" s="232" t="s">
        <v>1</v>
      </c>
      <c r="F277" s="233" t="s">
        <v>327</v>
      </c>
      <c r="G277" s="231"/>
      <c r="H277" s="234">
        <v>34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AT277" s="240" t="s">
        <v>142</v>
      </c>
      <c r="AU277" s="240" t="s">
        <v>76</v>
      </c>
      <c r="AV277" s="12" t="s">
        <v>76</v>
      </c>
      <c r="AW277" s="12" t="s">
        <v>30</v>
      </c>
      <c r="AX277" s="12" t="s">
        <v>68</v>
      </c>
      <c r="AY277" s="240" t="s">
        <v>131</v>
      </c>
    </row>
    <row r="278" s="14" customFormat="1">
      <c r="B278" s="252"/>
      <c r="C278" s="253"/>
      <c r="D278" s="227" t="s">
        <v>142</v>
      </c>
      <c r="E278" s="254" t="s">
        <v>1</v>
      </c>
      <c r="F278" s="255" t="s">
        <v>146</v>
      </c>
      <c r="G278" s="253"/>
      <c r="H278" s="256">
        <v>34</v>
      </c>
      <c r="I278" s="257"/>
      <c r="J278" s="253"/>
      <c r="K278" s="253"/>
      <c r="L278" s="258"/>
      <c r="M278" s="259"/>
      <c r="N278" s="260"/>
      <c r="O278" s="260"/>
      <c r="P278" s="260"/>
      <c r="Q278" s="260"/>
      <c r="R278" s="260"/>
      <c r="S278" s="260"/>
      <c r="T278" s="261"/>
      <c r="AT278" s="262" t="s">
        <v>142</v>
      </c>
      <c r="AU278" s="262" t="s">
        <v>76</v>
      </c>
      <c r="AV278" s="14" t="s">
        <v>138</v>
      </c>
      <c r="AW278" s="14" t="s">
        <v>30</v>
      </c>
      <c r="AX278" s="14" t="s">
        <v>31</v>
      </c>
      <c r="AY278" s="262" t="s">
        <v>131</v>
      </c>
    </row>
    <row r="279" s="1" customFormat="1" ht="16.5" customHeight="1">
      <c r="B279" s="37"/>
      <c r="C279" s="216" t="s">
        <v>653</v>
      </c>
      <c r="D279" s="216" t="s">
        <v>133</v>
      </c>
      <c r="E279" s="217" t="s">
        <v>907</v>
      </c>
      <c r="F279" s="218" t="s">
        <v>908</v>
      </c>
      <c r="G279" s="219" t="s">
        <v>386</v>
      </c>
      <c r="H279" s="220">
        <v>99</v>
      </c>
      <c r="I279" s="221"/>
      <c r="J279" s="220">
        <f>ROUND(I279*H279,1)</f>
        <v>0</v>
      </c>
      <c r="K279" s="218" t="s">
        <v>1</v>
      </c>
      <c r="L279" s="42"/>
      <c r="M279" s="222" t="s">
        <v>1</v>
      </c>
      <c r="N279" s="223" t="s">
        <v>39</v>
      </c>
      <c r="O279" s="78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AR279" s="16" t="s">
        <v>138</v>
      </c>
      <c r="AT279" s="16" t="s">
        <v>133</v>
      </c>
      <c r="AU279" s="16" t="s">
        <v>76</v>
      </c>
      <c r="AY279" s="16" t="s">
        <v>131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6" t="s">
        <v>31</v>
      </c>
      <c r="BK279" s="226">
        <f>ROUND(I279*H279,1)</f>
        <v>0</v>
      </c>
      <c r="BL279" s="16" t="s">
        <v>138</v>
      </c>
      <c r="BM279" s="16" t="s">
        <v>909</v>
      </c>
    </row>
    <row r="280" s="12" customFormat="1">
      <c r="B280" s="230"/>
      <c r="C280" s="231"/>
      <c r="D280" s="227" t="s">
        <v>142</v>
      </c>
      <c r="E280" s="232" t="s">
        <v>1</v>
      </c>
      <c r="F280" s="233" t="s">
        <v>910</v>
      </c>
      <c r="G280" s="231"/>
      <c r="H280" s="234">
        <v>99</v>
      </c>
      <c r="I280" s="235"/>
      <c r="J280" s="231"/>
      <c r="K280" s="231"/>
      <c r="L280" s="236"/>
      <c r="M280" s="237"/>
      <c r="N280" s="238"/>
      <c r="O280" s="238"/>
      <c r="P280" s="238"/>
      <c r="Q280" s="238"/>
      <c r="R280" s="238"/>
      <c r="S280" s="238"/>
      <c r="T280" s="239"/>
      <c r="AT280" s="240" t="s">
        <v>142</v>
      </c>
      <c r="AU280" s="240" t="s">
        <v>76</v>
      </c>
      <c r="AV280" s="12" t="s">
        <v>76</v>
      </c>
      <c r="AW280" s="12" t="s">
        <v>30</v>
      </c>
      <c r="AX280" s="12" t="s">
        <v>68</v>
      </c>
      <c r="AY280" s="240" t="s">
        <v>131</v>
      </c>
    </row>
    <row r="281" s="14" customFormat="1">
      <c r="B281" s="252"/>
      <c r="C281" s="253"/>
      <c r="D281" s="227" t="s">
        <v>142</v>
      </c>
      <c r="E281" s="254" t="s">
        <v>1</v>
      </c>
      <c r="F281" s="255" t="s">
        <v>146</v>
      </c>
      <c r="G281" s="253"/>
      <c r="H281" s="256">
        <v>99</v>
      </c>
      <c r="I281" s="257"/>
      <c r="J281" s="253"/>
      <c r="K281" s="253"/>
      <c r="L281" s="258"/>
      <c r="M281" s="259"/>
      <c r="N281" s="260"/>
      <c r="O281" s="260"/>
      <c r="P281" s="260"/>
      <c r="Q281" s="260"/>
      <c r="R281" s="260"/>
      <c r="S281" s="260"/>
      <c r="T281" s="261"/>
      <c r="AT281" s="262" t="s">
        <v>142</v>
      </c>
      <c r="AU281" s="262" t="s">
        <v>76</v>
      </c>
      <c r="AV281" s="14" t="s">
        <v>138</v>
      </c>
      <c r="AW281" s="14" t="s">
        <v>30</v>
      </c>
      <c r="AX281" s="14" t="s">
        <v>31</v>
      </c>
      <c r="AY281" s="262" t="s">
        <v>131</v>
      </c>
    </row>
    <row r="282" s="1" customFormat="1" ht="16.5" customHeight="1">
      <c r="B282" s="37"/>
      <c r="C282" s="263" t="s">
        <v>911</v>
      </c>
      <c r="D282" s="263" t="s">
        <v>337</v>
      </c>
      <c r="E282" s="264" t="s">
        <v>912</v>
      </c>
      <c r="F282" s="265" t="s">
        <v>913</v>
      </c>
      <c r="G282" s="266" t="s">
        <v>156</v>
      </c>
      <c r="H282" s="267">
        <v>297</v>
      </c>
      <c r="I282" s="268"/>
      <c r="J282" s="267">
        <f>ROUND(I282*H282,1)</f>
        <v>0</v>
      </c>
      <c r="K282" s="265" t="s">
        <v>1</v>
      </c>
      <c r="L282" s="269"/>
      <c r="M282" s="270" t="s">
        <v>1</v>
      </c>
      <c r="N282" s="271" t="s">
        <v>39</v>
      </c>
      <c r="O282" s="78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AR282" s="16" t="s">
        <v>182</v>
      </c>
      <c r="AT282" s="16" t="s">
        <v>337</v>
      </c>
      <c r="AU282" s="16" t="s">
        <v>76</v>
      </c>
      <c r="AY282" s="16" t="s">
        <v>131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6" t="s">
        <v>31</v>
      </c>
      <c r="BK282" s="226">
        <f>ROUND(I282*H282,1)</f>
        <v>0</v>
      </c>
      <c r="BL282" s="16" t="s">
        <v>138</v>
      </c>
      <c r="BM282" s="16" t="s">
        <v>914</v>
      </c>
    </row>
    <row r="283" s="12" customFormat="1">
      <c r="B283" s="230"/>
      <c r="C283" s="231"/>
      <c r="D283" s="227" t="s">
        <v>142</v>
      </c>
      <c r="E283" s="232" t="s">
        <v>1</v>
      </c>
      <c r="F283" s="233" t="s">
        <v>915</v>
      </c>
      <c r="G283" s="231"/>
      <c r="H283" s="234">
        <v>297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AT283" s="240" t="s">
        <v>142</v>
      </c>
      <c r="AU283" s="240" t="s">
        <v>76</v>
      </c>
      <c r="AV283" s="12" t="s">
        <v>76</v>
      </c>
      <c r="AW283" s="12" t="s">
        <v>30</v>
      </c>
      <c r="AX283" s="12" t="s">
        <v>68</v>
      </c>
      <c r="AY283" s="240" t="s">
        <v>131</v>
      </c>
    </row>
    <row r="284" s="14" customFormat="1">
      <c r="B284" s="252"/>
      <c r="C284" s="253"/>
      <c r="D284" s="227" t="s">
        <v>142</v>
      </c>
      <c r="E284" s="254" t="s">
        <v>1</v>
      </c>
      <c r="F284" s="255" t="s">
        <v>146</v>
      </c>
      <c r="G284" s="253"/>
      <c r="H284" s="256">
        <v>297</v>
      </c>
      <c r="I284" s="257"/>
      <c r="J284" s="253"/>
      <c r="K284" s="253"/>
      <c r="L284" s="258"/>
      <c r="M284" s="259"/>
      <c r="N284" s="260"/>
      <c r="O284" s="260"/>
      <c r="P284" s="260"/>
      <c r="Q284" s="260"/>
      <c r="R284" s="260"/>
      <c r="S284" s="260"/>
      <c r="T284" s="261"/>
      <c r="AT284" s="262" t="s">
        <v>142</v>
      </c>
      <c r="AU284" s="262" t="s">
        <v>76</v>
      </c>
      <c r="AV284" s="14" t="s">
        <v>138</v>
      </c>
      <c r="AW284" s="14" t="s">
        <v>30</v>
      </c>
      <c r="AX284" s="14" t="s">
        <v>31</v>
      </c>
      <c r="AY284" s="262" t="s">
        <v>131</v>
      </c>
    </row>
    <row r="285" s="1" customFormat="1" ht="16.5" customHeight="1">
      <c r="B285" s="37"/>
      <c r="C285" s="216" t="s">
        <v>916</v>
      </c>
      <c r="D285" s="216" t="s">
        <v>133</v>
      </c>
      <c r="E285" s="217" t="s">
        <v>917</v>
      </c>
      <c r="F285" s="218" t="s">
        <v>918</v>
      </c>
      <c r="G285" s="219" t="s">
        <v>825</v>
      </c>
      <c r="H285" s="220">
        <v>297</v>
      </c>
      <c r="I285" s="221"/>
      <c r="J285" s="220">
        <f>ROUND(I285*H285,1)</f>
        <v>0</v>
      </c>
      <c r="K285" s="218" t="s">
        <v>1</v>
      </c>
      <c r="L285" s="42"/>
      <c r="M285" s="222" t="s">
        <v>1</v>
      </c>
      <c r="N285" s="223" t="s">
        <v>39</v>
      </c>
      <c r="O285" s="78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AR285" s="16" t="s">
        <v>138</v>
      </c>
      <c r="AT285" s="16" t="s">
        <v>133</v>
      </c>
      <c r="AU285" s="16" t="s">
        <v>76</v>
      </c>
      <c r="AY285" s="16" t="s">
        <v>131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6" t="s">
        <v>31</v>
      </c>
      <c r="BK285" s="226">
        <f>ROUND(I285*H285,1)</f>
        <v>0</v>
      </c>
      <c r="BL285" s="16" t="s">
        <v>138</v>
      </c>
      <c r="BM285" s="16" t="s">
        <v>919</v>
      </c>
    </row>
    <row r="286" s="12" customFormat="1">
      <c r="B286" s="230"/>
      <c r="C286" s="231"/>
      <c r="D286" s="227" t="s">
        <v>142</v>
      </c>
      <c r="E286" s="232" t="s">
        <v>1</v>
      </c>
      <c r="F286" s="233" t="s">
        <v>915</v>
      </c>
      <c r="G286" s="231"/>
      <c r="H286" s="234">
        <v>297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AT286" s="240" t="s">
        <v>142</v>
      </c>
      <c r="AU286" s="240" t="s">
        <v>76</v>
      </c>
      <c r="AV286" s="12" t="s">
        <v>76</v>
      </c>
      <c r="AW286" s="12" t="s">
        <v>30</v>
      </c>
      <c r="AX286" s="12" t="s">
        <v>68</v>
      </c>
      <c r="AY286" s="240" t="s">
        <v>131</v>
      </c>
    </row>
    <row r="287" s="14" customFormat="1">
      <c r="B287" s="252"/>
      <c r="C287" s="253"/>
      <c r="D287" s="227" t="s">
        <v>142</v>
      </c>
      <c r="E287" s="254" t="s">
        <v>1</v>
      </c>
      <c r="F287" s="255" t="s">
        <v>146</v>
      </c>
      <c r="G287" s="253"/>
      <c r="H287" s="256">
        <v>297</v>
      </c>
      <c r="I287" s="257"/>
      <c r="J287" s="253"/>
      <c r="K287" s="253"/>
      <c r="L287" s="258"/>
      <c r="M287" s="259"/>
      <c r="N287" s="260"/>
      <c r="O287" s="260"/>
      <c r="P287" s="260"/>
      <c r="Q287" s="260"/>
      <c r="R287" s="260"/>
      <c r="S287" s="260"/>
      <c r="T287" s="261"/>
      <c r="AT287" s="262" t="s">
        <v>142</v>
      </c>
      <c r="AU287" s="262" t="s">
        <v>76</v>
      </c>
      <c r="AV287" s="14" t="s">
        <v>138</v>
      </c>
      <c r="AW287" s="14" t="s">
        <v>30</v>
      </c>
      <c r="AX287" s="14" t="s">
        <v>31</v>
      </c>
      <c r="AY287" s="262" t="s">
        <v>131</v>
      </c>
    </row>
    <row r="288" s="1" customFormat="1" ht="16.5" customHeight="1">
      <c r="B288" s="37"/>
      <c r="C288" s="216" t="s">
        <v>920</v>
      </c>
      <c r="D288" s="216" t="s">
        <v>133</v>
      </c>
      <c r="E288" s="217" t="s">
        <v>921</v>
      </c>
      <c r="F288" s="218" t="s">
        <v>922</v>
      </c>
      <c r="G288" s="219" t="s">
        <v>149</v>
      </c>
      <c r="H288" s="220">
        <v>416.80000000000001</v>
      </c>
      <c r="I288" s="221"/>
      <c r="J288" s="220">
        <f>ROUND(I288*H288,1)</f>
        <v>0</v>
      </c>
      <c r="K288" s="218" t="s">
        <v>1</v>
      </c>
      <c r="L288" s="42"/>
      <c r="M288" s="222" t="s">
        <v>1</v>
      </c>
      <c r="N288" s="223" t="s">
        <v>39</v>
      </c>
      <c r="O288" s="78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AR288" s="16" t="s">
        <v>138</v>
      </c>
      <c r="AT288" s="16" t="s">
        <v>133</v>
      </c>
      <c r="AU288" s="16" t="s">
        <v>76</v>
      </c>
      <c r="AY288" s="16" t="s">
        <v>131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6" t="s">
        <v>31</v>
      </c>
      <c r="BK288" s="226">
        <f>ROUND(I288*H288,1)</f>
        <v>0</v>
      </c>
      <c r="BL288" s="16" t="s">
        <v>138</v>
      </c>
      <c r="BM288" s="16" t="s">
        <v>923</v>
      </c>
    </row>
    <row r="289" s="12" customFormat="1">
      <c r="B289" s="230"/>
      <c r="C289" s="231"/>
      <c r="D289" s="227" t="s">
        <v>142</v>
      </c>
      <c r="E289" s="232" t="s">
        <v>1</v>
      </c>
      <c r="F289" s="233" t="s">
        <v>924</v>
      </c>
      <c r="G289" s="231"/>
      <c r="H289" s="234">
        <v>392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AT289" s="240" t="s">
        <v>142</v>
      </c>
      <c r="AU289" s="240" t="s">
        <v>76</v>
      </c>
      <c r="AV289" s="12" t="s">
        <v>76</v>
      </c>
      <c r="AW289" s="12" t="s">
        <v>30</v>
      </c>
      <c r="AX289" s="12" t="s">
        <v>68</v>
      </c>
      <c r="AY289" s="240" t="s">
        <v>131</v>
      </c>
    </row>
    <row r="290" s="13" customFormat="1">
      <c r="B290" s="241"/>
      <c r="C290" s="242"/>
      <c r="D290" s="227" t="s">
        <v>142</v>
      </c>
      <c r="E290" s="243" t="s">
        <v>1</v>
      </c>
      <c r="F290" s="244" t="s">
        <v>925</v>
      </c>
      <c r="G290" s="242"/>
      <c r="H290" s="245">
        <v>392</v>
      </c>
      <c r="I290" s="246"/>
      <c r="J290" s="242"/>
      <c r="K290" s="242"/>
      <c r="L290" s="247"/>
      <c r="M290" s="248"/>
      <c r="N290" s="249"/>
      <c r="O290" s="249"/>
      <c r="P290" s="249"/>
      <c r="Q290" s="249"/>
      <c r="R290" s="249"/>
      <c r="S290" s="249"/>
      <c r="T290" s="250"/>
      <c r="AT290" s="251" t="s">
        <v>142</v>
      </c>
      <c r="AU290" s="251" t="s">
        <v>76</v>
      </c>
      <c r="AV290" s="13" t="s">
        <v>145</v>
      </c>
      <c r="AW290" s="13" t="s">
        <v>30</v>
      </c>
      <c r="AX290" s="13" t="s">
        <v>68</v>
      </c>
      <c r="AY290" s="251" t="s">
        <v>131</v>
      </c>
    </row>
    <row r="291" s="12" customFormat="1">
      <c r="B291" s="230"/>
      <c r="C291" s="231"/>
      <c r="D291" s="227" t="s">
        <v>142</v>
      </c>
      <c r="E291" s="232" t="s">
        <v>1</v>
      </c>
      <c r="F291" s="233" t="s">
        <v>926</v>
      </c>
      <c r="G291" s="231"/>
      <c r="H291" s="234">
        <v>24.800000000000001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AT291" s="240" t="s">
        <v>142</v>
      </c>
      <c r="AU291" s="240" t="s">
        <v>76</v>
      </c>
      <c r="AV291" s="12" t="s">
        <v>76</v>
      </c>
      <c r="AW291" s="12" t="s">
        <v>30</v>
      </c>
      <c r="AX291" s="12" t="s">
        <v>68</v>
      </c>
      <c r="AY291" s="240" t="s">
        <v>131</v>
      </c>
    </row>
    <row r="292" s="13" customFormat="1">
      <c r="B292" s="241"/>
      <c r="C292" s="242"/>
      <c r="D292" s="227" t="s">
        <v>142</v>
      </c>
      <c r="E292" s="243" t="s">
        <v>1</v>
      </c>
      <c r="F292" s="244" t="s">
        <v>927</v>
      </c>
      <c r="G292" s="242"/>
      <c r="H292" s="245">
        <v>24.800000000000001</v>
      </c>
      <c r="I292" s="246"/>
      <c r="J292" s="242"/>
      <c r="K292" s="242"/>
      <c r="L292" s="247"/>
      <c r="M292" s="248"/>
      <c r="N292" s="249"/>
      <c r="O292" s="249"/>
      <c r="P292" s="249"/>
      <c r="Q292" s="249"/>
      <c r="R292" s="249"/>
      <c r="S292" s="249"/>
      <c r="T292" s="250"/>
      <c r="AT292" s="251" t="s">
        <v>142</v>
      </c>
      <c r="AU292" s="251" t="s">
        <v>76</v>
      </c>
      <c r="AV292" s="13" t="s">
        <v>145</v>
      </c>
      <c r="AW292" s="13" t="s">
        <v>30</v>
      </c>
      <c r="AX292" s="13" t="s">
        <v>68</v>
      </c>
      <c r="AY292" s="251" t="s">
        <v>131</v>
      </c>
    </row>
    <row r="293" s="14" customFormat="1">
      <c r="B293" s="252"/>
      <c r="C293" s="253"/>
      <c r="D293" s="227" t="s">
        <v>142</v>
      </c>
      <c r="E293" s="254" t="s">
        <v>1</v>
      </c>
      <c r="F293" s="255" t="s">
        <v>146</v>
      </c>
      <c r="G293" s="253"/>
      <c r="H293" s="256">
        <v>416.80000000000001</v>
      </c>
      <c r="I293" s="257"/>
      <c r="J293" s="253"/>
      <c r="K293" s="253"/>
      <c r="L293" s="258"/>
      <c r="M293" s="259"/>
      <c r="N293" s="260"/>
      <c r="O293" s="260"/>
      <c r="P293" s="260"/>
      <c r="Q293" s="260"/>
      <c r="R293" s="260"/>
      <c r="S293" s="260"/>
      <c r="T293" s="261"/>
      <c r="AT293" s="262" t="s">
        <v>142</v>
      </c>
      <c r="AU293" s="262" t="s">
        <v>76</v>
      </c>
      <c r="AV293" s="14" t="s">
        <v>138</v>
      </c>
      <c r="AW293" s="14" t="s">
        <v>30</v>
      </c>
      <c r="AX293" s="14" t="s">
        <v>31</v>
      </c>
      <c r="AY293" s="262" t="s">
        <v>131</v>
      </c>
    </row>
    <row r="294" s="1" customFormat="1" ht="16.5" customHeight="1">
      <c r="B294" s="37"/>
      <c r="C294" s="216" t="s">
        <v>928</v>
      </c>
      <c r="D294" s="216" t="s">
        <v>133</v>
      </c>
      <c r="E294" s="217" t="s">
        <v>929</v>
      </c>
      <c r="F294" s="218" t="s">
        <v>930</v>
      </c>
      <c r="G294" s="219" t="s">
        <v>240</v>
      </c>
      <c r="H294" s="220">
        <v>41.700000000000003</v>
      </c>
      <c r="I294" s="221"/>
      <c r="J294" s="220">
        <f>ROUND(I294*H294,1)</f>
        <v>0</v>
      </c>
      <c r="K294" s="218" t="s">
        <v>1</v>
      </c>
      <c r="L294" s="42"/>
      <c r="M294" s="222" t="s">
        <v>1</v>
      </c>
      <c r="N294" s="223" t="s">
        <v>39</v>
      </c>
      <c r="O294" s="78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AR294" s="16" t="s">
        <v>138</v>
      </c>
      <c r="AT294" s="16" t="s">
        <v>133</v>
      </c>
      <c r="AU294" s="16" t="s">
        <v>76</v>
      </c>
      <c r="AY294" s="16" t="s">
        <v>131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6" t="s">
        <v>31</v>
      </c>
      <c r="BK294" s="226">
        <f>ROUND(I294*H294,1)</f>
        <v>0</v>
      </c>
      <c r="BL294" s="16" t="s">
        <v>138</v>
      </c>
      <c r="BM294" s="16" t="s">
        <v>931</v>
      </c>
    </row>
    <row r="295" s="12" customFormat="1">
      <c r="B295" s="230"/>
      <c r="C295" s="231"/>
      <c r="D295" s="227" t="s">
        <v>142</v>
      </c>
      <c r="E295" s="232" t="s">
        <v>1</v>
      </c>
      <c r="F295" s="233" t="s">
        <v>932</v>
      </c>
      <c r="G295" s="231"/>
      <c r="H295" s="234">
        <v>41.700000000000003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AT295" s="240" t="s">
        <v>142</v>
      </c>
      <c r="AU295" s="240" t="s">
        <v>76</v>
      </c>
      <c r="AV295" s="12" t="s">
        <v>76</v>
      </c>
      <c r="AW295" s="12" t="s">
        <v>30</v>
      </c>
      <c r="AX295" s="12" t="s">
        <v>68</v>
      </c>
      <c r="AY295" s="240" t="s">
        <v>131</v>
      </c>
    </row>
    <row r="296" s="14" customFormat="1">
      <c r="B296" s="252"/>
      <c r="C296" s="253"/>
      <c r="D296" s="227" t="s">
        <v>142</v>
      </c>
      <c r="E296" s="254" t="s">
        <v>1</v>
      </c>
      <c r="F296" s="255" t="s">
        <v>146</v>
      </c>
      <c r="G296" s="253"/>
      <c r="H296" s="256">
        <v>41.700000000000003</v>
      </c>
      <c r="I296" s="257"/>
      <c r="J296" s="253"/>
      <c r="K296" s="253"/>
      <c r="L296" s="258"/>
      <c r="M296" s="259"/>
      <c r="N296" s="260"/>
      <c r="O296" s="260"/>
      <c r="P296" s="260"/>
      <c r="Q296" s="260"/>
      <c r="R296" s="260"/>
      <c r="S296" s="260"/>
      <c r="T296" s="261"/>
      <c r="AT296" s="262" t="s">
        <v>142</v>
      </c>
      <c r="AU296" s="262" t="s">
        <v>76</v>
      </c>
      <c r="AV296" s="14" t="s">
        <v>138</v>
      </c>
      <c r="AW296" s="14" t="s">
        <v>30</v>
      </c>
      <c r="AX296" s="14" t="s">
        <v>31</v>
      </c>
      <c r="AY296" s="262" t="s">
        <v>131</v>
      </c>
    </row>
    <row r="297" s="1" customFormat="1" ht="16.5" customHeight="1">
      <c r="B297" s="37"/>
      <c r="C297" s="216" t="s">
        <v>933</v>
      </c>
      <c r="D297" s="216" t="s">
        <v>133</v>
      </c>
      <c r="E297" s="217" t="s">
        <v>934</v>
      </c>
      <c r="F297" s="218" t="s">
        <v>935</v>
      </c>
      <c r="G297" s="219" t="s">
        <v>825</v>
      </c>
      <c r="H297" s="220">
        <v>23</v>
      </c>
      <c r="I297" s="221"/>
      <c r="J297" s="220">
        <f>ROUND(I297*H297,1)</f>
        <v>0</v>
      </c>
      <c r="K297" s="218" t="s">
        <v>1</v>
      </c>
      <c r="L297" s="42"/>
      <c r="M297" s="222" t="s">
        <v>1</v>
      </c>
      <c r="N297" s="223" t="s">
        <v>39</v>
      </c>
      <c r="O297" s="78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AR297" s="16" t="s">
        <v>138</v>
      </c>
      <c r="AT297" s="16" t="s">
        <v>133</v>
      </c>
      <c r="AU297" s="16" t="s">
        <v>76</v>
      </c>
      <c r="AY297" s="16" t="s">
        <v>131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6" t="s">
        <v>31</v>
      </c>
      <c r="BK297" s="226">
        <f>ROUND(I297*H297,1)</f>
        <v>0</v>
      </c>
      <c r="BL297" s="16" t="s">
        <v>138</v>
      </c>
      <c r="BM297" s="16" t="s">
        <v>936</v>
      </c>
    </row>
    <row r="298" s="12" customFormat="1">
      <c r="B298" s="230"/>
      <c r="C298" s="231"/>
      <c r="D298" s="227" t="s">
        <v>142</v>
      </c>
      <c r="E298" s="232" t="s">
        <v>1</v>
      </c>
      <c r="F298" s="233" t="s">
        <v>267</v>
      </c>
      <c r="G298" s="231"/>
      <c r="H298" s="234">
        <v>23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AT298" s="240" t="s">
        <v>142</v>
      </c>
      <c r="AU298" s="240" t="s">
        <v>76</v>
      </c>
      <c r="AV298" s="12" t="s">
        <v>76</v>
      </c>
      <c r="AW298" s="12" t="s">
        <v>30</v>
      </c>
      <c r="AX298" s="12" t="s">
        <v>68</v>
      </c>
      <c r="AY298" s="240" t="s">
        <v>131</v>
      </c>
    </row>
    <row r="299" s="14" customFormat="1">
      <c r="B299" s="252"/>
      <c r="C299" s="253"/>
      <c r="D299" s="227" t="s">
        <v>142</v>
      </c>
      <c r="E299" s="254" t="s">
        <v>1</v>
      </c>
      <c r="F299" s="255" t="s">
        <v>146</v>
      </c>
      <c r="G299" s="253"/>
      <c r="H299" s="256">
        <v>23</v>
      </c>
      <c r="I299" s="257"/>
      <c r="J299" s="253"/>
      <c r="K299" s="253"/>
      <c r="L299" s="258"/>
      <c r="M299" s="259"/>
      <c r="N299" s="260"/>
      <c r="O299" s="260"/>
      <c r="P299" s="260"/>
      <c r="Q299" s="260"/>
      <c r="R299" s="260"/>
      <c r="S299" s="260"/>
      <c r="T299" s="261"/>
      <c r="AT299" s="262" t="s">
        <v>142</v>
      </c>
      <c r="AU299" s="262" t="s">
        <v>76</v>
      </c>
      <c r="AV299" s="14" t="s">
        <v>138</v>
      </c>
      <c r="AW299" s="14" t="s">
        <v>30</v>
      </c>
      <c r="AX299" s="14" t="s">
        <v>31</v>
      </c>
      <c r="AY299" s="262" t="s">
        <v>131</v>
      </c>
    </row>
    <row r="300" s="1" customFormat="1" ht="16.5" customHeight="1">
      <c r="B300" s="37"/>
      <c r="C300" s="216" t="s">
        <v>937</v>
      </c>
      <c r="D300" s="216" t="s">
        <v>133</v>
      </c>
      <c r="E300" s="217" t="s">
        <v>938</v>
      </c>
      <c r="F300" s="218" t="s">
        <v>939</v>
      </c>
      <c r="G300" s="219" t="s">
        <v>825</v>
      </c>
      <c r="H300" s="220">
        <v>9</v>
      </c>
      <c r="I300" s="221"/>
      <c r="J300" s="220">
        <f>ROUND(I300*H300,1)</f>
        <v>0</v>
      </c>
      <c r="K300" s="218" t="s">
        <v>1</v>
      </c>
      <c r="L300" s="42"/>
      <c r="M300" s="222" t="s">
        <v>1</v>
      </c>
      <c r="N300" s="223" t="s">
        <v>39</v>
      </c>
      <c r="O300" s="78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AR300" s="16" t="s">
        <v>138</v>
      </c>
      <c r="AT300" s="16" t="s">
        <v>133</v>
      </c>
      <c r="AU300" s="16" t="s">
        <v>76</v>
      </c>
      <c r="AY300" s="16" t="s">
        <v>131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6" t="s">
        <v>31</v>
      </c>
      <c r="BK300" s="226">
        <f>ROUND(I300*H300,1)</f>
        <v>0</v>
      </c>
      <c r="BL300" s="16" t="s">
        <v>138</v>
      </c>
      <c r="BM300" s="16" t="s">
        <v>940</v>
      </c>
    </row>
    <row r="301" s="12" customFormat="1">
      <c r="B301" s="230"/>
      <c r="C301" s="231"/>
      <c r="D301" s="227" t="s">
        <v>142</v>
      </c>
      <c r="E301" s="232" t="s">
        <v>1</v>
      </c>
      <c r="F301" s="233" t="s">
        <v>187</v>
      </c>
      <c r="G301" s="231"/>
      <c r="H301" s="234">
        <v>9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AT301" s="240" t="s">
        <v>142</v>
      </c>
      <c r="AU301" s="240" t="s">
        <v>76</v>
      </c>
      <c r="AV301" s="12" t="s">
        <v>76</v>
      </c>
      <c r="AW301" s="12" t="s">
        <v>30</v>
      </c>
      <c r="AX301" s="12" t="s">
        <v>68</v>
      </c>
      <c r="AY301" s="240" t="s">
        <v>131</v>
      </c>
    </row>
    <row r="302" s="14" customFormat="1">
      <c r="B302" s="252"/>
      <c r="C302" s="253"/>
      <c r="D302" s="227" t="s">
        <v>142</v>
      </c>
      <c r="E302" s="254" t="s">
        <v>1</v>
      </c>
      <c r="F302" s="255" t="s">
        <v>146</v>
      </c>
      <c r="G302" s="253"/>
      <c r="H302" s="256">
        <v>9</v>
      </c>
      <c r="I302" s="257"/>
      <c r="J302" s="253"/>
      <c r="K302" s="253"/>
      <c r="L302" s="258"/>
      <c r="M302" s="259"/>
      <c r="N302" s="260"/>
      <c r="O302" s="260"/>
      <c r="P302" s="260"/>
      <c r="Q302" s="260"/>
      <c r="R302" s="260"/>
      <c r="S302" s="260"/>
      <c r="T302" s="261"/>
      <c r="AT302" s="262" t="s">
        <v>142</v>
      </c>
      <c r="AU302" s="262" t="s">
        <v>76</v>
      </c>
      <c r="AV302" s="14" t="s">
        <v>138</v>
      </c>
      <c r="AW302" s="14" t="s">
        <v>30</v>
      </c>
      <c r="AX302" s="14" t="s">
        <v>31</v>
      </c>
      <c r="AY302" s="262" t="s">
        <v>131</v>
      </c>
    </row>
    <row r="303" s="1" customFormat="1" ht="16.5" customHeight="1">
      <c r="B303" s="37"/>
      <c r="C303" s="216" t="s">
        <v>903</v>
      </c>
      <c r="D303" s="216" t="s">
        <v>133</v>
      </c>
      <c r="E303" s="217" t="s">
        <v>941</v>
      </c>
      <c r="F303" s="218" t="s">
        <v>942</v>
      </c>
      <c r="G303" s="219" t="s">
        <v>825</v>
      </c>
      <c r="H303" s="220">
        <v>7</v>
      </c>
      <c r="I303" s="221"/>
      <c r="J303" s="220">
        <f>ROUND(I303*H303,1)</f>
        <v>0</v>
      </c>
      <c r="K303" s="218" t="s">
        <v>1</v>
      </c>
      <c r="L303" s="42"/>
      <c r="M303" s="222" t="s">
        <v>1</v>
      </c>
      <c r="N303" s="223" t="s">
        <v>39</v>
      </c>
      <c r="O303" s="78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AR303" s="16" t="s">
        <v>138</v>
      </c>
      <c r="AT303" s="16" t="s">
        <v>133</v>
      </c>
      <c r="AU303" s="16" t="s">
        <v>76</v>
      </c>
      <c r="AY303" s="16" t="s">
        <v>131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6" t="s">
        <v>31</v>
      </c>
      <c r="BK303" s="226">
        <f>ROUND(I303*H303,1)</f>
        <v>0</v>
      </c>
      <c r="BL303" s="16" t="s">
        <v>138</v>
      </c>
      <c r="BM303" s="16" t="s">
        <v>943</v>
      </c>
    </row>
    <row r="304" s="12" customFormat="1">
      <c r="B304" s="230"/>
      <c r="C304" s="231"/>
      <c r="D304" s="227" t="s">
        <v>142</v>
      </c>
      <c r="E304" s="232" t="s">
        <v>1</v>
      </c>
      <c r="F304" s="233" t="s">
        <v>177</v>
      </c>
      <c r="G304" s="231"/>
      <c r="H304" s="234">
        <v>7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AT304" s="240" t="s">
        <v>142</v>
      </c>
      <c r="AU304" s="240" t="s">
        <v>76</v>
      </c>
      <c r="AV304" s="12" t="s">
        <v>76</v>
      </c>
      <c r="AW304" s="12" t="s">
        <v>30</v>
      </c>
      <c r="AX304" s="12" t="s">
        <v>68</v>
      </c>
      <c r="AY304" s="240" t="s">
        <v>131</v>
      </c>
    </row>
    <row r="305" s="14" customFormat="1">
      <c r="B305" s="252"/>
      <c r="C305" s="253"/>
      <c r="D305" s="227" t="s">
        <v>142</v>
      </c>
      <c r="E305" s="254" t="s">
        <v>1</v>
      </c>
      <c r="F305" s="255" t="s">
        <v>146</v>
      </c>
      <c r="G305" s="253"/>
      <c r="H305" s="256">
        <v>7</v>
      </c>
      <c r="I305" s="257"/>
      <c r="J305" s="253"/>
      <c r="K305" s="253"/>
      <c r="L305" s="258"/>
      <c r="M305" s="259"/>
      <c r="N305" s="260"/>
      <c r="O305" s="260"/>
      <c r="P305" s="260"/>
      <c r="Q305" s="260"/>
      <c r="R305" s="260"/>
      <c r="S305" s="260"/>
      <c r="T305" s="261"/>
      <c r="AT305" s="262" t="s">
        <v>142</v>
      </c>
      <c r="AU305" s="262" t="s">
        <v>76</v>
      </c>
      <c r="AV305" s="14" t="s">
        <v>138</v>
      </c>
      <c r="AW305" s="14" t="s">
        <v>30</v>
      </c>
      <c r="AX305" s="14" t="s">
        <v>31</v>
      </c>
      <c r="AY305" s="262" t="s">
        <v>131</v>
      </c>
    </row>
    <row r="306" s="1" customFormat="1" ht="16.5" customHeight="1">
      <c r="B306" s="37"/>
      <c r="C306" s="216" t="s">
        <v>944</v>
      </c>
      <c r="D306" s="216" t="s">
        <v>133</v>
      </c>
      <c r="E306" s="217" t="s">
        <v>945</v>
      </c>
      <c r="F306" s="218" t="s">
        <v>946</v>
      </c>
      <c r="G306" s="219" t="s">
        <v>825</v>
      </c>
      <c r="H306" s="220">
        <v>29</v>
      </c>
      <c r="I306" s="221"/>
      <c r="J306" s="220">
        <f>ROUND(I306*H306,1)</f>
        <v>0</v>
      </c>
      <c r="K306" s="218" t="s">
        <v>1</v>
      </c>
      <c r="L306" s="42"/>
      <c r="M306" s="222" t="s">
        <v>1</v>
      </c>
      <c r="N306" s="223" t="s">
        <v>39</v>
      </c>
      <c r="O306" s="78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AR306" s="16" t="s">
        <v>138</v>
      </c>
      <c r="AT306" s="16" t="s">
        <v>133</v>
      </c>
      <c r="AU306" s="16" t="s">
        <v>76</v>
      </c>
      <c r="AY306" s="16" t="s">
        <v>131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6" t="s">
        <v>31</v>
      </c>
      <c r="BK306" s="226">
        <f>ROUND(I306*H306,1)</f>
        <v>0</v>
      </c>
      <c r="BL306" s="16" t="s">
        <v>138</v>
      </c>
      <c r="BM306" s="16" t="s">
        <v>947</v>
      </c>
    </row>
    <row r="307" s="12" customFormat="1">
      <c r="B307" s="230"/>
      <c r="C307" s="231"/>
      <c r="D307" s="227" t="s">
        <v>142</v>
      </c>
      <c r="E307" s="232" t="s">
        <v>1</v>
      </c>
      <c r="F307" s="233" t="s">
        <v>301</v>
      </c>
      <c r="G307" s="231"/>
      <c r="H307" s="234">
        <v>29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AT307" s="240" t="s">
        <v>142</v>
      </c>
      <c r="AU307" s="240" t="s">
        <v>76</v>
      </c>
      <c r="AV307" s="12" t="s">
        <v>76</v>
      </c>
      <c r="AW307" s="12" t="s">
        <v>30</v>
      </c>
      <c r="AX307" s="12" t="s">
        <v>68</v>
      </c>
      <c r="AY307" s="240" t="s">
        <v>131</v>
      </c>
    </row>
    <row r="308" s="14" customFormat="1">
      <c r="B308" s="252"/>
      <c r="C308" s="253"/>
      <c r="D308" s="227" t="s">
        <v>142</v>
      </c>
      <c r="E308" s="254" t="s">
        <v>1</v>
      </c>
      <c r="F308" s="255" t="s">
        <v>146</v>
      </c>
      <c r="G308" s="253"/>
      <c r="H308" s="256">
        <v>29</v>
      </c>
      <c r="I308" s="257"/>
      <c r="J308" s="253"/>
      <c r="K308" s="253"/>
      <c r="L308" s="258"/>
      <c r="M308" s="259"/>
      <c r="N308" s="260"/>
      <c r="O308" s="260"/>
      <c r="P308" s="260"/>
      <c r="Q308" s="260"/>
      <c r="R308" s="260"/>
      <c r="S308" s="260"/>
      <c r="T308" s="261"/>
      <c r="AT308" s="262" t="s">
        <v>142</v>
      </c>
      <c r="AU308" s="262" t="s">
        <v>76</v>
      </c>
      <c r="AV308" s="14" t="s">
        <v>138</v>
      </c>
      <c r="AW308" s="14" t="s">
        <v>30</v>
      </c>
      <c r="AX308" s="14" t="s">
        <v>31</v>
      </c>
      <c r="AY308" s="262" t="s">
        <v>131</v>
      </c>
    </row>
    <row r="309" s="1" customFormat="1" ht="16.5" customHeight="1">
      <c r="B309" s="37"/>
      <c r="C309" s="216" t="s">
        <v>948</v>
      </c>
      <c r="D309" s="216" t="s">
        <v>133</v>
      </c>
      <c r="E309" s="217" t="s">
        <v>949</v>
      </c>
      <c r="F309" s="218" t="s">
        <v>950</v>
      </c>
      <c r="G309" s="219" t="s">
        <v>825</v>
      </c>
      <c r="H309" s="220">
        <v>14</v>
      </c>
      <c r="I309" s="221"/>
      <c r="J309" s="220">
        <f>ROUND(I309*H309,1)</f>
        <v>0</v>
      </c>
      <c r="K309" s="218" t="s">
        <v>1</v>
      </c>
      <c r="L309" s="42"/>
      <c r="M309" s="222" t="s">
        <v>1</v>
      </c>
      <c r="N309" s="223" t="s">
        <v>39</v>
      </c>
      <c r="O309" s="78"/>
      <c r="P309" s="224">
        <f>O309*H309</f>
        <v>0</v>
      </c>
      <c r="Q309" s="224">
        <v>0</v>
      </c>
      <c r="R309" s="224">
        <f>Q309*H309</f>
        <v>0</v>
      </c>
      <c r="S309" s="224">
        <v>0</v>
      </c>
      <c r="T309" s="225">
        <f>S309*H309</f>
        <v>0</v>
      </c>
      <c r="AR309" s="16" t="s">
        <v>138</v>
      </c>
      <c r="AT309" s="16" t="s">
        <v>133</v>
      </c>
      <c r="AU309" s="16" t="s">
        <v>76</v>
      </c>
      <c r="AY309" s="16" t="s">
        <v>131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6" t="s">
        <v>31</v>
      </c>
      <c r="BK309" s="226">
        <f>ROUND(I309*H309,1)</f>
        <v>0</v>
      </c>
      <c r="BL309" s="16" t="s">
        <v>138</v>
      </c>
      <c r="BM309" s="16" t="s">
        <v>951</v>
      </c>
    </row>
    <row r="310" s="12" customFormat="1">
      <c r="B310" s="230"/>
      <c r="C310" s="231"/>
      <c r="D310" s="227" t="s">
        <v>142</v>
      </c>
      <c r="E310" s="232" t="s">
        <v>1</v>
      </c>
      <c r="F310" s="233" t="s">
        <v>215</v>
      </c>
      <c r="G310" s="231"/>
      <c r="H310" s="234">
        <v>14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AT310" s="240" t="s">
        <v>142</v>
      </c>
      <c r="AU310" s="240" t="s">
        <v>76</v>
      </c>
      <c r="AV310" s="12" t="s">
        <v>76</v>
      </c>
      <c r="AW310" s="12" t="s">
        <v>30</v>
      </c>
      <c r="AX310" s="12" t="s">
        <v>68</v>
      </c>
      <c r="AY310" s="240" t="s">
        <v>131</v>
      </c>
    </row>
    <row r="311" s="14" customFormat="1">
      <c r="B311" s="252"/>
      <c r="C311" s="253"/>
      <c r="D311" s="227" t="s">
        <v>142</v>
      </c>
      <c r="E311" s="254" t="s">
        <v>1</v>
      </c>
      <c r="F311" s="255" t="s">
        <v>146</v>
      </c>
      <c r="G311" s="253"/>
      <c r="H311" s="256">
        <v>14</v>
      </c>
      <c r="I311" s="257"/>
      <c r="J311" s="253"/>
      <c r="K311" s="253"/>
      <c r="L311" s="258"/>
      <c r="M311" s="259"/>
      <c r="N311" s="260"/>
      <c r="O311" s="260"/>
      <c r="P311" s="260"/>
      <c r="Q311" s="260"/>
      <c r="R311" s="260"/>
      <c r="S311" s="260"/>
      <c r="T311" s="261"/>
      <c r="AT311" s="262" t="s">
        <v>142</v>
      </c>
      <c r="AU311" s="262" t="s">
        <v>76</v>
      </c>
      <c r="AV311" s="14" t="s">
        <v>138</v>
      </c>
      <c r="AW311" s="14" t="s">
        <v>30</v>
      </c>
      <c r="AX311" s="14" t="s">
        <v>31</v>
      </c>
      <c r="AY311" s="262" t="s">
        <v>131</v>
      </c>
    </row>
    <row r="312" s="1" customFormat="1" ht="16.5" customHeight="1">
      <c r="B312" s="37"/>
      <c r="C312" s="216" t="s">
        <v>952</v>
      </c>
      <c r="D312" s="216" t="s">
        <v>133</v>
      </c>
      <c r="E312" s="217" t="s">
        <v>953</v>
      </c>
      <c r="F312" s="218" t="s">
        <v>954</v>
      </c>
      <c r="G312" s="219" t="s">
        <v>825</v>
      </c>
      <c r="H312" s="220">
        <v>17</v>
      </c>
      <c r="I312" s="221"/>
      <c r="J312" s="220">
        <f>ROUND(I312*H312,1)</f>
        <v>0</v>
      </c>
      <c r="K312" s="218" t="s">
        <v>1</v>
      </c>
      <c r="L312" s="42"/>
      <c r="M312" s="222" t="s">
        <v>1</v>
      </c>
      <c r="N312" s="223" t="s">
        <v>39</v>
      </c>
      <c r="O312" s="78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AR312" s="16" t="s">
        <v>138</v>
      </c>
      <c r="AT312" s="16" t="s">
        <v>133</v>
      </c>
      <c r="AU312" s="16" t="s">
        <v>76</v>
      </c>
      <c r="AY312" s="16" t="s">
        <v>131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6" t="s">
        <v>31</v>
      </c>
      <c r="BK312" s="226">
        <f>ROUND(I312*H312,1)</f>
        <v>0</v>
      </c>
      <c r="BL312" s="16" t="s">
        <v>138</v>
      </c>
      <c r="BM312" s="16" t="s">
        <v>955</v>
      </c>
    </row>
    <row r="313" s="12" customFormat="1">
      <c r="B313" s="230"/>
      <c r="C313" s="231"/>
      <c r="D313" s="227" t="s">
        <v>142</v>
      </c>
      <c r="E313" s="232" t="s">
        <v>1</v>
      </c>
      <c r="F313" s="233" t="s">
        <v>232</v>
      </c>
      <c r="G313" s="231"/>
      <c r="H313" s="234">
        <v>17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AT313" s="240" t="s">
        <v>142</v>
      </c>
      <c r="AU313" s="240" t="s">
        <v>76</v>
      </c>
      <c r="AV313" s="12" t="s">
        <v>76</v>
      </c>
      <c r="AW313" s="12" t="s">
        <v>30</v>
      </c>
      <c r="AX313" s="12" t="s">
        <v>68</v>
      </c>
      <c r="AY313" s="240" t="s">
        <v>131</v>
      </c>
    </row>
    <row r="314" s="14" customFormat="1">
      <c r="B314" s="252"/>
      <c r="C314" s="253"/>
      <c r="D314" s="227" t="s">
        <v>142</v>
      </c>
      <c r="E314" s="254" t="s">
        <v>1</v>
      </c>
      <c r="F314" s="255" t="s">
        <v>146</v>
      </c>
      <c r="G314" s="253"/>
      <c r="H314" s="256">
        <v>17</v>
      </c>
      <c r="I314" s="257"/>
      <c r="J314" s="253"/>
      <c r="K314" s="253"/>
      <c r="L314" s="258"/>
      <c r="M314" s="259"/>
      <c r="N314" s="260"/>
      <c r="O314" s="260"/>
      <c r="P314" s="260"/>
      <c r="Q314" s="260"/>
      <c r="R314" s="260"/>
      <c r="S314" s="260"/>
      <c r="T314" s="261"/>
      <c r="AT314" s="262" t="s">
        <v>142</v>
      </c>
      <c r="AU314" s="262" t="s">
        <v>76</v>
      </c>
      <c r="AV314" s="14" t="s">
        <v>138</v>
      </c>
      <c r="AW314" s="14" t="s">
        <v>30</v>
      </c>
      <c r="AX314" s="14" t="s">
        <v>31</v>
      </c>
      <c r="AY314" s="262" t="s">
        <v>131</v>
      </c>
    </row>
    <row r="315" s="1" customFormat="1" ht="16.5" customHeight="1">
      <c r="B315" s="37"/>
      <c r="C315" s="216" t="s">
        <v>956</v>
      </c>
      <c r="D315" s="216" t="s">
        <v>133</v>
      </c>
      <c r="E315" s="217" t="s">
        <v>957</v>
      </c>
      <c r="F315" s="218" t="s">
        <v>958</v>
      </c>
      <c r="G315" s="219" t="s">
        <v>825</v>
      </c>
      <c r="H315" s="220">
        <v>35</v>
      </c>
      <c r="I315" s="221"/>
      <c r="J315" s="220">
        <f>ROUND(I315*H315,1)</f>
        <v>0</v>
      </c>
      <c r="K315" s="218" t="s">
        <v>1</v>
      </c>
      <c r="L315" s="42"/>
      <c r="M315" s="222" t="s">
        <v>1</v>
      </c>
      <c r="N315" s="223" t="s">
        <v>39</v>
      </c>
      <c r="O315" s="78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AR315" s="16" t="s">
        <v>138</v>
      </c>
      <c r="AT315" s="16" t="s">
        <v>133</v>
      </c>
      <c r="AU315" s="16" t="s">
        <v>76</v>
      </c>
      <c r="AY315" s="16" t="s">
        <v>131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6" t="s">
        <v>31</v>
      </c>
      <c r="BK315" s="226">
        <f>ROUND(I315*H315,1)</f>
        <v>0</v>
      </c>
      <c r="BL315" s="16" t="s">
        <v>138</v>
      </c>
      <c r="BM315" s="16" t="s">
        <v>959</v>
      </c>
    </row>
    <row r="316" s="12" customFormat="1">
      <c r="B316" s="230"/>
      <c r="C316" s="231"/>
      <c r="D316" s="227" t="s">
        <v>142</v>
      </c>
      <c r="E316" s="232" t="s">
        <v>1</v>
      </c>
      <c r="F316" s="233" t="s">
        <v>336</v>
      </c>
      <c r="G316" s="231"/>
      <c r="H316" s="234">
        <v>35</v>
      </c>
      <c r="I316" s="235"/>
      <c r="J316" s="231"/>
      <c r="K316" s="231"/>
      <c r="L316" s="236"/>
      <c r="M316" s="237"/>
      <c r="N316" s="238"/>
      <c r="O316" s="238"/>
      <c r="P316" s="238"/>
      <c r="Q316" s="238"/>
      <c r="R316" s="238"/>
      <c r="S316" s="238"/>
      <c r="T316" s="239"/>
      <c r="AT316" s="240" t="s">
        <v>142</v>
      </c>
      <c r="AU316" s="240" t="s">
        <v>76</v>
      </c>
      <c r="AV316" s="12" t="s">
        <v>76</v>
      </c>
      <c r="AW316" s="12" t="s">
        <v>30</v>
      </c>
      <c r="AX316" s="12" t="s">
        <v>68</v>
      </c>
      <c r="AY316" s="240" t="s">
        <v>131</v>
      </c>
    </row>
    <row r="317" s="14" customFormat="1">
      <c r="B317" s="252"/>
      <c r="C317" s="253"/>
      <c r="D317" s="227" t="s">
        <v>142</v>
      </c>
      <c r="E317" s="254" t="s">
        <v>1</v>
      </c>
      <c r="F317" s="255" t="s">
        <v>146</v>
      </c>
      <c r="G317" s="253"/>
      <c r="H317" s="256">
        <v>35</v>
      </c>
      <c r="I317" s="257"/>
      <c r="J317" s="253"/>
      <c r="K317" s="253"/>
      <c r="L317" s="258"/>
      <c r="M317" s="259"/>
      <c r="N317" s="260"/>
      <c r="O317" s="260"/>
      <c r="P317" s="260"/>
      <c r="Q317" s="260"/>
      <c r="R317" s="260"/>
      <c r="S317" s="260"/>
      <c r="T317" s="261"/>
      <c r="AT317" s="262" t="s">
        <v>142</v>
      </c>
      <c r="AU317" s="262" t="s">
        <v>76</v>
      </c>
      <c r="AV317" s="14" t="s">
        <v>138</v>
      </c>
      <c r="AW317" s="14" t="s">
        <v>30</v>
      </c>
      <c r="AX317" s="14" t="s">
        <v>31</v>
      </c>
      <c r="AY317" s="262" t="s">
        <v>131</v>
      </c>
    </row>
    <row r="318" s="1" customFormat="1" ht="16.5" customHeight="1">
      <c r="B318" s="37"/>
      <c r="C318" s="216" t="s">
        <v>960</v>
      </c>
      <c r="D318" s="216" t="s">
        <v>133</v>
      </c>
      <c r="E318" s="217" t="s">
        <v>233</v>
      </c>
      <c r="F318" s="218" t="s">
        <v>961</v>
      </c>
      <c r="G318" s="219" t="s">
        <v>224</v>
      </c>
      <c r="H318" s="220">
        <v>1</v>
      </c>
      <c r="I318" s="221"/>
      <c r="J318" s="220">
        <f>ROUND(I318*H318,1)</f>
        <v>0</v>
      </c>
      <c r="K318" s="218" t="s">
        <v>1</v>
      </c>
      <c r="L318" s="42"/>
      <c r="M318" s="222" t="s">
        <v>1</v>
      </c>
      <c r="N318" s="223" t="s">
        <v>39</v>
      </c>
      <c r="O318" s="78"/>
      <c r="P318" s="224">
        <f>O318*H318</f>
        <v>0</v>
      </c>
      <c r="Q318" s="224">
        <v>1.0000000000000001E-05</v>
      </c>
      <c r="R318" s="224">
        <f>Q318*H318</f>
        <v>1.0000000000000001E-05</v>
      </c>
      <c r="S318" s="224">
        <v>0</v>
      </c>
      <c r="T318" s="225">
        <f>S318*H318</f>
        <v>0</v>
      </c>
      <c r="AR318" s="16" t="s">
        <v>138</v>
      </c>
      <c r="AT318" s="16" t="s">
        <v>133</v>
      </c>
      <c r="AU318" s="16" t="s">
        <v>76</v>
      </c>
      <c r="AY318" s="16" t="s">
        <v>131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6" t="s">
        <v>31</v>
      </c>
      <c r="BK318" s="226">
        <f>ROUND(I318*H318,1)</f>
        <v>0</v>
      </c>
      <c r="BL318" s="16" t="s">
        <v>138</v>
      </c>
      <c r="BM318" s="16" t="s">
        <v>962</v>
      </c>
    </row>
    <row r="319" s="1" customFormat="1" ht="16.5" customHeight="1">
      <c r="B319" s="37"/>
      <c r="C319" s="216" t="s">
        <v>963</v>
      </c>
      <c r="D319" s="216" t="s">
        <v>133</v>
      </c>
      <c r="E319" s="217" t="s">
        <v>964</v>
      </c>
      <c r="F319" s="218" t="s">
        <v>965</v>
      </c>
      <c r="G319" s="219" t="s">
        <v>386</v>
      </c>
      <c r="H319" s="220">
        <v>240</v>
      </c>
      <c r="I319" s="221"/>
      <c r="J319" s="220">
        <f>ROUND(I319*H319,1)</f>
        <v>0</v>
      </c>
      <c r="K319" s="218" t="s">
        <v>137</v>
      </c>
      <c r="L319" s="42"/>
      <c r="M319" s="222" t="s">
        <v>1</v>
      </c>
      <c r="N319" s="223" t="s">
        <v>39</v>
      </c>
      <c r="O319" s="78"/>
      <c r="P319" s="224">
        <f>O319*H319</f>
        <v>0</v>
      </c>
      <c r="Q319" s="224">
        <v>0.015590796000000001</v>
      </c>
      <c r="R319" s="224">
        <f>Q319*H319</f>
        <v>3.7417910400000003</v>
      </c>
      <c r="S319" s="224">
        <v>0</v>
      </c>
      <c r="T319" s="225">
        <f>S319*H319</f>
        <v>0</v>
      </c>
      <c r="AR319" s="16" t="s">
        <v>138</v>
      </c>
      <c r="AT319" s="16" t="s">
        <v>133</v>
      </c>
      <c r="AU319" s="16" t="s">
        <v>76</v>
      </c>
      <c r="AY319" s="16" t="s">
        <v>131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6" t="s">
        <v>31</v>
      </c>
      <c r="BK319" s="226">
        <f>ROUND(I319*H319,1)</f>
        <v>0</v>
      </c>
      <c r="BL319" s="16" t="s">
        <v>138</v>
      </c>
      <c r="BM319" s="16" t="s">
        <v>966</v>
      </c>
    </row>
    <row r="320" s="1" customFormat="1">
      <c r="B320" s="37"/>
      <c r="C320" s="38"/>
      <c r="D320" s="227" t="s">
        <v>140</v>
      </c>
      <c r="E320" s="38"/>
      <c r="F320" s="228" t="s">
        <v>967</v>
      </c>
      <c r="G320" s="38"/>
      <c r="H320" s="38"/>
      <c r="I320" s="142"/>
      <c r="J320" s="38"/>
      <c r="K320" s="38"/>
      <c r="L320" s="42"/>
      <c r="M320" s="229"/>
      <c r="N320" s="78"/>
      <c r="O320" s="78"/>
      <c r="P320" s="78"/>
      <c r="Q320" s="78"/>
      <c r="R320" s="78"/>
      <c r="S320" s="78"/>
      <c r="T320" s="79"/>
      <c r="AT320" s="16" t="s">
        <v>140</v>
      </c>
      <c r="AU320" s="16" t="s">
        <v>76</v>
      </c>
    </row>
    <row r="321" s="12" customFormat="1">
      <c r="B321" s="230"/>
      <c r="C321" s="231"/>
      <c r="D321" s="227" t="s">
        <v>142</v>
      </c>
      <c r="E321" s="232" t="s">
        <v>1</v>
      </c>
      <c r="F321" s="233" t="s">
        <v>968</v>
      </c>
      <c r="G321" s="231"/>
      <c r="H321" s="234">
        <v>240</v>
      </c>
      <c r="I321" s="235"/>
      <c r="J321" s="231"/>
      <c r="K321" s="231"/>
      <c r="L321" s="236"/>
      <c r="M321" s="237"/>
      <c r="N321" s="238"/>
      <c r="O321" s="238"/>
      <c r="P321" s="238"/>
      <c r="Q321" s="238"/>
      <c r="R321" s="238"/>
      <c r="S321" s="238"/>
      <c r="T321" s="239"/>
      <c r="AT321" s="240" t="s">
        <v>142</v>
      </c>
      <c r="AU321" s="240" t="s">
        <v>76</v>
      </c>
      <c r="AV321" s="12" t="s">
        <v>76</v>
      </c>
      <c r="AW321" s="12" t="s">
        <v>30</v>
      </c>
      <c r="AX321" s="12" t="s">
        <v>68</v>
      </c>
      <c r="AY321" s="240" t="s">
        <v>131</v>
      </c>
    </row>
    <row r="322" s="14" customFormat="1">
      <c r="B322" s="252"/>
      <c r="C322" s="253"/>
      <c r="D322" s="227" t="s">
        <v>142</v>
      </c>
      <c r="E322" s="254" t="s">
        <v>1</v>
      </c>
      <c r="F322" s="255" t="s">
        <v>146</v>
      </c>
      <c r="G322" s="253"/>
      <c r="H322" s="256">
        <v>240</v>
      </c>
      <c r="I322" s="257"/>
      <c r="J322" s="253"/>
      <c r="K322" s="253"/>
      <c r="L322" s="258"/>
      <c r="M322" s="259"/>
      <c r="N322" s="260"/>
      <c r="O322" s="260"/>
      <c r="P322" s="260"/>
      <c r="Q322" s="260"/>
      <c r="R322" s="260"/>
      <c r="S322" s="260"/>
      <c r="T322" s="261"/>
      <c r="AT322" s="262" t="s">
        <v>142</v>
      </c>
      <c r="AU322" s="262" t="s">
        <v>76</v>
      </c>
      <c r="AV322" s="14" t="s">
        <v>138</v>
      </c>
      <c r="AW322" s="14" t="s">
        <v>30</v>
      </c>
      <c r="AX322" s="14" t="s">
        <v>31</v>
      </c>
      <c r="AY322" s="262" t="s">
        <v>131</v>
      </c>
    </row>
    <row r="323" s="1" customFormat="1" ht="16.5" customHeight="1">
      <c r="B323" s="37"/>
      <c r="C323" s="216" t="s">
        <v>969</v>
      </c>
      <c r="D323" s="216" t="s">
        <v>133</v>
      </c>
      <c r="E323" s="217" t="s">
        <v>970</v>
      </c>
      <c r="F323" s="218" t="s">
        <v>971</v>
      </c>
      <c r="G323" s="219" t="s">
        <v>240</v>
      </c>
      <c r="H323" s="220">
        <v>19426.200000000001</v>
      </c>
      <c r="I323" s="221"/>
      <c r="J323" s="220">
        <f>ROUND(I323*H323,1)</f>
        <v>0</v>
      </c>
      <c r="K323" s="218" t="s">
        <v>137</v>
      </c>
      <c r="L323" s="42"/>
      <c r="M323" s="222" t="s">
        <v>1</v>
      </c>
      <c r="N323" s="223" t="s">
        <v>39</v>
      </c>
      <c r="O323" s="78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AR323" s="16" t="s">
        <v>138</v>
      </c>
      <c r="AT323" s="16" t="s">
        <v>133</v>
      </c>
      <c r="AU323" s="16" t="s">
        <v>76</v>
      </c>
      <c r="AY323" s="16" t="s">
        <v>131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6" t="s">
        <v>31</v>
      </c>
      <c r="BK323" s="226">
        <f>ROUND(I323*H323,1)</f>
        <v>0</v>
      </c>
      <c r="BL323" s="16" t="s">
        <v>138</v>
      </c>
      <c r="BM323" s="16" t="s">
        <v>972</v>
      </c>
    </row>
    <row r="324" s="1" customFormat="1">
      <c r="B324" s="37"/>
      <c r="C324" s="38"/>
      <c r="D324" s="227" t="s">
        <v>140</v>
      </c>
      <c r="E324" s="38"/>
      <c r="F324" s="228" t="s">
        <v>973</v>
      </c>
      <c r="G324" s="38"/>
      <c r="H324" s="38"/>
      <c r="I324" s="142"/>
      <c r="J324" s="38"/>
      <c r="K324" s="38"/>
      <c r="L324" s="42"/>
      <c r="M324" s="229"/>
      <c r="N324" s="78"/>
      <c r="O324" s="78"/>
      <c r="P324" s="78"/>
      <c r="Q324" s="78"/>
      <c r="R324" s="78"/>
      <c r="S324" s="78"/>
      <c r="T324" s="79"/>
      <c r="AT324" s="16" t="s">
        <v>140</v>
      </c>
      <c r="AU324" s="16" t="s">
        <v>76</v>
      </c>
    </row>
    <row r="325" s="12" customFormat="1">
      <c r="B325" s="230"/>
      <c r="C325" s="231"/>
      <c r="D325" s="227" t="s">
        <v>142</v>
      </c>
      <c r="E325" s="232" t="s">
        <v>1</v>
      </c>
      <c r="F325" s="233" t="s">
        <v>974</v>
      </c>
      <c r="G325" s="231"/>
      <c r="H325" s="234">
        <v>18699.700000000001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AT325" s="240" t="s">
        <v>142</v>
      </c>
      <c r="AU325" s="240" t="s">
        <v>76</v>
      </c>
      <c r="AV325" s="12" t="s">
        <v>76</v>
      </c>
      <c r="AW325" s="12" t="s">
        <v>30</v>
      </c>
      <c r="AX325" s="12" t="s">
        <v>68</v>
      </c>
      <c r="AY325" s="240" t="s">
        <v>131</v>
      </c>
    </row>
    <row r="326" s="13" customFormat="1">
      <c r="B326" s="241"/>
      <c r="C326" s="242"/>
      <c r="D326" s="227" t="s">
        <v>142</v>
      </c>
      <c r="E326" s="243" t="s">
        <v>1</v>
      </c>
      <c r="F326" s="244" t="s">
        <v>975</v>
      </c>
      <c r="G326" s="242"/>
      <c r="H326" s="245">
        <v>18699.700000000001</v>
      </c>
      <c r="I326" s="246"/>
      <c r="J326" s="242"/>
      <c r="K326" s="242"/>
      <c r="L326" s="247"/>
      <c r="M326" s="248"/>
      <c r="N326" s="249"/>
      <c r="O326" s="249"/>
      <c r="P326" s="249"/>
      <c r="Q326" s="249"/>
      <c r="R326" s="249"/>
      <c r="S326" s="249"/>
      <c r="T326" s="250"/>
      <c r="AT326" s="251" t="s">
        <v>142</v>
      </c>
      <c r="AU326" s="251" t="s">
        <v>76</v>
      </c>
      <c r="AV326" s="13" t="s">
        <v>145</v>
      </c>
      <c r="AW326" s="13" t="s">
        <v>30</v>
      </c>
      <c r="AX326" s="13" t="s">
        <v>68</v>
      </c>
      <c r="AY326" s="251" t="s">
        <v>131</v>
      </c>
    </row>
    <row r="327" s="12" customFormat="1">
      <c r="B327" s="230"/>
      <c r="C327" s="231"/>
      <c r="D327" s="227" t="s">
        <v>142</v>
      </c>
      <c r="E327" s="232" t="s">
        <v>1</v>
      </c>
      <c r="F327" s="233" t="s">
        <v>976</v>
      </c>
      <c r="G327" s="231"/>
      <c r="H327" s="234">
        <v>726.5</v>
      </c>
      <c r="I327" s="235"/>
      <c r="J327" s="231"/>
      <c r="K327" s="231"/>
      <c r="L327" s="236"/>
      <c r="M327" s="237"/>
      <c r="N327" s="238"/>
      <c r="O327" s="238"/>
      <c r="P327" s="238"/>
      <c r="Q327" s="238"/>
      <c r="R327" s="238"/>
      <c r="S327" s="238"/>
      <c r="T327" s="239"/>
      <c r="AT327" s="240" t="s">
        <v>142</v>
      </c>
      <c r="AU327" s="240" t="s">
        <v>76</v>
      </c>
      <c r="AV327" s="12" t="s">
        <v>76</v>
      </c>
      <c r="AW327" s="12" t="s">
        <v>30</v>
      </c>
      <c r="AX327" s="12" t="s">
        <v>68</v>
      </c>
      <c r="AY327" s="240" t="s">
        <v>131</v>
      </c>
    </row>
    <row r="328" s="13" customFormat="1">
      <c r="B328" s="241"/>
      <c r="C328" s="242"/>
      <c r="D328" s="227" t="s">
        <v>142</v>
      </c>
      <c r="E328" s="243" t="s">
        <v>1</v>
      </c>
      <c r="F328" s="244" t="s">
        <v>977</v>
      </c>
      <c r="G328" s="242"/>
      <c r="H328" s="245">
        <v>726.5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AT328" s="251" t="s">
        <v>142</v>
      </c>
      <c r="AU328" s="251" t="s">
        <v>76</v>
      </c>
      <c r="AV328" s="13" t="s">
        <v>145</v>
      </c>
      <c r="AW328" s="13" t="s">
        <v>30</v>
      </c>
      <c r="AX328" s="13" t="s">
        <v>68</v>
      </c>
      <c r="AY328" s="251" t="s">
        <v>131</v>
      </c>
    </row>
    <row r="329" s="14" customFormat="1">
      <c r="B329" s="252"/>
      <c r="C329" s="253"/>
      <c r="D329" s="227" t="s">
        <v>142</v>
      </c>
      <c r="E329" s="254" t="s">
        <v>1</v>
      </c>
      <c r="F329" s="255" t="s">
        <v>146</v>
      </c>
      <c r="G329" s="253"/>
      <c r="H329" s="256">
        <v>19426.200000000001</v>
      </c>
      <c r="I329" s="257"/>
      <c r="J329" s="253"/>
      <c r="K329" s="253"/>
      <c r="L329" s="258"/>
      <c r="M329" s="259"/>
      <c r="N329" s="260"/>
      <c r="O329" s="260"/>
      <c r="P329" s="260"/>
      <c r="Q329" s="260"/>
      <c r="R329" s="260"/>
      <c r="S329" s="260"/>
      <c r="T329" s="261"/>
      <c r="AT329" s="262" t="s">
        <v>142</v>
      </c>
      <c r="AU329" s="262" t="s">
        <v>76</v>
      </c>
      <c r="AV329" s="14" t="s">
        <v>138</v>
      </c>
      <c r="AW329" s="14" t="s">
        <v>30</v>
      </c>
      <c r="AX329" s="14" t="s">
        <v>31</v>
      </c>
      <c r="AY329" s="262" t="s">
        <v>131</v>
      </c>
    </row>
    <row r="330" s="1" customFormat="1" ht="16.5" customHeight="1">
      <c r="B330" s="37"/>
      <c r="C330" s="216" t="s">
        <v>884</v>
      </c>
      <c r="D330" s="216" t="s">
        <v>133</v>
      </c>
      <c r="E330" s="217" t="s">
        <v>978</v>
      </c>
      <c r="F330" s="218" t="s">
        <v>979</v>
      </c>
      <c r="G330" s="219" t="s">
        <v>149</v>
      </c>
      <c r="H330" s="220">
        <v>16000</v>
      </c>
      <c r="I330" s="221"/>
      <c r="J330" s="220">
        <f>ROUND(I330*H330,1)</f>
        <v>0</v>
      </c>
      <c r="K330" s="218" t="s">
        <v>137</v>
      </c>
      <c r="L330" s="42"/>
      <c r="M330" s="222" t="s">
        <v>1</v>
      </c>
      <c r="N330" s="223" t="s">
        <v>39</v>
      </c>
      <c r="O330" s="78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AR330" s="16" t="s">
        <v>138</v>
      </c>
      <c r="AT330" s="16" t="s">
        <v>133</v>
      </c>
      <c r="AU330" s="16" t="s">
        <v>76</v>
      </c>
      <c r="AY330" s="16" t="s">
        <v>131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6" t="s">
        <v>31</v>
      </c>
      <c r="BK330" s="226">
        <f>ROUND(I330*H330,1)</f>
        <v>0</v>
      </c>
      <c r="BL330" s="16" t="s">
        <v>138</v>
      </c>
      <c r="BM330" s="16" t="s">
        <v>980</v>
      </c>
    </row>
    <row r="331" s="1" customFormat="1">
      <c r="B331" s="37"/>
      <c r="C331" s="38"/>
      <c r="D331" s="227" t="s">
        <v>140</v>
      </c>
      <c r="E331" s="38"/>
      <c r="F331" s="228" t="s">
        <v>981</v>
      </c>
      <c r="G331" s="38"/>
      <c r="H331" s="38"/>
      <c r="I331" s="142"/>
      <c r="J331" s="38"/>
      <c r="K331" s="38"/>
      <c r="L331" s="42"/>
      <c r="M331" s="229"/>
      <c r="N331" s="78"/>
      <c r="O331" s="78"/>
      <c r="P331" s="78"/>
      <c r="Q331" s="78"/>
      <c r="R331" s="78"/>
      <c r="S331" s="78"/>
      <c r="T331" s="79"/>
      <c r="AT331" s="16" t="s">
        <v>140</v>
      </c>
      <c r="AU331" s="16" t="s">
        <v>76</v>
      </c>
    </row>
    <row r="332" s="12" customFormat="1">
      <c r="B332" s="230"/>
      <c r="C332" s="231"/>
      <c r="D332" s="227" t="s">
        <v>142</v>
      </c>
      <c r="E332" s="232" t="s">
        <v>1</v>
      </c>
      <c r="F332" s="233" t="s">
        <v>775</v>
      </c>
      <c r="G332" s="231"/>
      <c r="H332" s="234">
        <v>16000</v>
      </c>
      <c r="I332" s="235"/>
      <c r="J332" s="231"/>
      <c r="K332" s="231"/>
      <c r="L332" s="236"/>
      <c r="M332" s="237"/>
      <c r="N332" s="238"/>
      <c r="O332" s="238"/>
      <c r="P332" s="238"/>
      <c r="Q332" s="238"/>
      <c r="R332" s="238"/>
      <c r="S332" s="238"/>
      <c r="T332" s="239"/>
      <c r="AT332" s="240" t="s">
        <v>142</v>
      </c>
      <c r="AU332" s="240" t="s">
        <v>76</v>
      </c>
      <c r="AV332" s="12" t="s">
        <v>76</v>
      </c>
      <c r="AW332" s="12" t="s">
        <v>30</v>
      </c>
      <c r="AX332" s="12" t="s">
        <v>68</v>
      </c>
      <c r="AY332" s="240" t="s">
        <v>131</v>
      </c>
    </row>
    <row r="333" s="14" customFormat="1">
      <c r="B333" s="252"/>
      <c r="C333" s="253"/>
      <c r="D333" s="227" t="s">
        <v>142</v>
      </c>
      <c r="E333" s="254" t="s">
        <v>1</v>
      </c>
      <c r="F333" s="255" t="s">
        <v>146</v>
      </c>
      <c r="G333" s="253"/>
      <c r="H333" s="256">
        <v>16000</v>
      </c>
      <c r="I333" s="257"/>
      <c r="J333" s="253"/>
      <c r="K333" s="253"/>
      <c r="L333" s="258"/>
      <c r="M333" s="259"/>
      <c r="N333" s="260"/>
      <c r="O333" s="260"/>
      <c r="P333" s="260"/>
      <c r="Q333" s="260"/>
      <c r="R333" s="260"/>
      <c r="S333" s="260"/>
      <c r="T333" s="261"/>
      <c r="AT333" s="262" t="s">
        <v>142</v>
      </c>
      <c r="AU333" s="262" t="s">
        <v>76</v>
      </c>
      <c r="AV333" s="14" t="s">
        <v>138</v>
      </c>
      <c r="AW333" s="14" t="s">
        <v>30</v>
      </c>
      <c r="AX333" s="14" t="s">
        <v>31</v>
      </c>
      <c r="AY333" s="262" t="s">
        <v>131</v>
      </c>
    </row>
    <row r="334" s="1" customFormat="1" ht="16.5" customHeight="1">
      <c r="B334" s="37"/>
      <c r="C334" s="216" t="s">
        <v>982</v>
      </c>
      <c r="D334" s="216" t="s">
        <v>133</v>
      </c>
      <c r="E334" s="217" t="s">
        <v>983</v>
      </c>
      <c r="F334" s="218" t="s">
        <v>984</v>
      </c>
      <c r="G334" s="219" t="s">
        <v>149</v>
      </c>
      <c r="H334" s="220">
        <v>1083</v>
      </c>
      <c r="I334" s="221"/>
      <c r="J334" s="220">
        <f>ROUND(I334*H334,1)</f>
        <v>0</v>
      </c>
      <c r="K334" s="218" t="s">
        <v>137</v>
      </c>
      <c r="L334" s="42"/>
      <c r="M334" s="222" t="s">
        <v>1</v>
      </c>
      <c r="N334" s="223" t="s">
        <v>39</v>
      </c>
      <c r="O334" s="78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AR334" s="16" t="s">
        <v>138</v>
      </c>
      <c r="AT334" s="16" t="s">
        <v>133</v>
      </c>
      <c r="AU334" s="16" t="s">
        <v>76</v>
      </c>
      <c r="AY334" s="16" t="s">
        <v>131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6" t="s">
        <v>31</v>
      </c>
      <c r="BK334" s="226">
        <f>ROUND(I334*H334,1)</f>
        <v>0</v>
      </c>
      <c r="BL334" s="16" t="s">
        <v>138</v>
      </c>
      <c r="BM334" s="16" t="s">
        <v>985</v>
      </c>
    </row>
    <row r="335" s="1" customFormat="1">
      <c r="B335" s="37"/>
      <c r="C335" s="38"/>
      <c r="D335" s="227" t="s">
        <v>140</v>
      </c>
      <c r="E335" s="38"/>
      <c r="F335" s="228" t="s">
        <v>986</v>
      </c>
      <c r="G335" s="38"/>
      <c r="H335" s="38"/>
      <c r="I335" s="142"/>
      <c r="J335" s="38"/>
      <c r="K335" s="38"/>
      <c r="L335" s="42"/>
      <c r="M335" s="229"/>
      <c r="N335" s="78"/>
      <c r="O335" s="78"/>
      <c r="P335" s="78"/>
      <c r="Q335" s="78"/>
      <c r="R335" s="78"/>
      <c r="S335" s="78"/>
      <c r="T335" s="79"/>
      <c r="AT335" s="16" t="s">
        <v>140</v>
      </c>
      <c r="AU335" s="16" t="s">
        <v>76</v>
      </c>
    </row>
    <row r="336" s="12" customFormat="1">
      <c r="B336" s="230"/>
      <c r="C336" s="231"/>
      <c r="D336" s="227" t="s">
        <v>142</v>
      </c>
      <c r="E336" s="232" t="s">
        <v>1</v>
      </c>
      <c r="F336" s="233" t="s">
        <v>987</v>
      </c>
      <c r="G336" s="231"/>
      <c r="H336" s="234">
        <v>1083</v>
      </c>
      <c r="I336" s="235"/>
      <c r="J336" s="231"/>
      <c r="K336" s="231"/>
      <c r="L336" s="236"/>
      <c r="M336" s="237"/>
      <c r="N336" s="238"/>
      <c r="O336" s="238"/>
      <c r="P336" s="238"/>
      <c r="Q336" s="238"/>
      <c r="R336" s="238"/>
      <c r="S336" s="238"/>
      <c r="T336" s="239"/>
      <c r="AT336" s="240" t="s">
        <v>142</v>
      </c>
      <c r="AU336" s="240" t="s">
        <v>76</v>
      </c>
      <c r="AV336" s="12" t="s">
        <v>76</v>
      </c>
      <c r="AW336" s="12" t="s">
        <v>30</v>
      </c>
      <c r="AX336" s="12" t="s">
        <v>68</v>
      </c>
      <c r="AY336" s="240" t="s">
        <v>131</v>
      </c>
    </row>
    <row r="337" s="13" customFormat="1">
      <c r="B337" s="241"/>
      <c r="C337" s="242"/>
      <c r="D337" s="227" t="s">
        <v>142</v>
      </c>
      <c r="E337" s="243" t="s">
        <v>1</v>
      </c>
      <c r="F337" s="244" t="s">
        <v>988</v>
      </c>
      <c r="G337" s="242"/>
      <c r="H337" s="245">
        <v>1083</v>
      </c>
      <c r="I337" s="246"/>
      <c r="J337" s="242"/>
      <c r="K337" s="242"/>
      <c r="L337" s="247"/>
      <c r="M337" s="248"/>
      <c r="N337" s="249"/>
      <c r="O337" s="249"/>
      <c r="P337" s="249"/>
      <c r="Q337" s="249"/>
      <c r="R337" s="249"/>
      <c r="S337" s="249"/>
      <c r="T337" s="250"/>
      <c r="AT337" s="251" t="s">
        <v>142</v>
      </c>
      <c r="AU337" s="251" t="s">
        <v>76</v>
      </c>
      <c r="AV337" s="13" t="s">
        <v>145</v>
      </c>
      <c r="AW337" s="13" t="s">
        <v>30</v>
      </c>
      <c r="AX337" s="13" t="s">
        <v>68</v>
      </c>
      <c r="AY337" s="251" t="s">
        <v>131</v>
      </c>
    </row>
    <row r="338" s="14" customFormat="1">
      <c r="B338" s="252"/>
      <c r="C338" s="253"/>
      <c r="D338" s="227" t="s">
        <v>142</v>
      </c>
      <c r="E338" s="254" t="s">
        <v>1</v>
      </c>
      <c r="F338" s="255" t="s">
        <v>146</v>
      </c>
      <c r="G338" s="253"/>
      <c r="H338" s="256">
        <v>1083</v>
      </c>
      <c r="I338" s="257"/>
      <c r="J338" s="253"/>
      <c r="K338" s="253"/>
      <c r="L338" s="258"/>
      <c r="M338" s="259"/>
      <c r="N338" s="260"/>
      <c r="O338" s="260"/>
      <c r="P338" s="260"/>
      <c r="Q338" s="260"/>
      <c r="R338" s="260"/>
      <c r="S338" s="260"/>
      <c r="T338" s="261"/>
      <c r="AT338" s="262" t="s">
        <v>142</v>
      </c>
      <c r="AU338" s="262" t="s">
        <v>76</v>
      </c>
      <c r="AV338" s="14" t="s">
        <v>138</v>
      </c>
      <c r="AW338" s="14" t="s">
        <v>30</v>
      </c>
      <c r="AX338" s="14" t="s">
        <v>31</v>
      </c>
      <c r="AY338" s="262" t="s">
        <v>131</v>
      </c>
    </row>
    <row r="339" s="1" customFormat="1" ht="16.5" customHeight="1">
      <c r="B339" s="37"/>
      <c r="C339" s="216" t="s">
        <v>989</v>
      </c>
      <c r="D339" s="216" t="s">
        <v>133</v>
      </c>
      <c r="E339" s="217" t="s">
        <v>990</v>
      </c>
      <c r="F339" s="218" t="s">
        <v>991</v>
      </c>
      <c r="G339" s="219" t="s">
        <v>149</v>
      </c>
      <c r="H339" s="220">
        <v>47011</v>
      </c>
      <c r="I339" s="221"/>
      <c r="J339" s="220">
        <f>ROUND(I339*H339,1)</f>
        <v>0</v>
      </c>
      <c r="K339" s="218" t="s">
        <v>137</v>
      </c>
      <c r="L339" s="42"/>
      <c r="M339" s="222" t="s">
        <v>1</v>
      </c>
      <c r="N339" s="223" t="s">
        <v>39</v>
      </c>
      <c r="O339" s="78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AR339" s="16" t="s">
        <v>138</v>
      </c>
      <c r="AT339" s="16" t="s">
        <v>133</v>
      </c>
      <c r="AU339" s="16" t="s">
        <v>76</v>
      </c>
      <c r="AY339" s="16" t="s">
        <v>131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6" t="s">
        <v>31</v>
      </c>
      <c r="BK339" s="226">
        <f>ROUND(I339*H339,1)</f>
        <v>0</v>
      </c>
      <c r="BL339" s="16" t="s">
        <v>138</v>
      </c>
      <c r="BM339" s="16" t="s">
        <v>992</v>
      </c>
    </row>
    <row r="340" s="1" customFormat="1">
      <c r="B340" s="37"/>
      <c r="C340" s="38"/>
      <c r="D340" s="227" t="s">
        <v>140</v>
      </c>
      <c r="E340" s="38"/>
      <c r="F340" s="228" t="s">
        <v>993</v>
      </c>
      <c r="G340" s="38"/>
      <c r="H340" s="38"/>
      <c r="I340" s="142"/>
      <c r="J340" s="38"/>
      <c r="K340" s="38"/>
      <c r="L340" s="42"/>
      <c r="M340" s="229"/>
      <c r="N340" s="78"/>
      <c r="O340" s="78"/>
      <c r="P340" s="78"/>
      <c r="Q340" s="78"/>
      <c r="R340" s="78"/>
      <c r="S340" s="78"/>
      <c r="T340" s="79"/>
      <c r="AT340" s="16" t="s">
        <v>140</v>
      </c>
      <c r="AU340" s="16" t="s">
        <v>76</v>
      </c>
    </row>
    <row r="341" s="12" customFormat="1">
      <c r="B341" s="230"/>
      <c r="C341" s="231"/>
      <c r="D341" s="227" t="s">
        <v>142</v>
      </c>
      <c r="E341" s="232" t="s">
        <v>1</v>
      </c>
      <c r="F341" s="233" t="s">
        <v>994</v>
      </c>
      <c r="G341" s="231"/>
      <c r="H341" s="234">
        <v>47011</v>
      </c>
      <c r="I341" s="235"/>
      <c r="J341" s="231"/>
      <c r="K341" s="231"/>
      <c r="L341" s="236"/>
      <c r="M341" s="237"/>
      <c r="N341" s="238"/>
      <c r="O341" s="238"/>
      <c r="P341" s="238"/>
      <c r="Q341" s="238"/>
      <c r="R341" s="238"/>
      <c r="S341" s="238"/>
      <c r="T341" s="239"/>
      <c r="AT341" s="240" t="s">
        <v>142</v>
      </c>
      <c r="AU341" s="240" t="s">
        <v>76</v>
      </c>
      <c r="AV341" s="12" t="s">
        <v>76</v>
      </c>
      <c r="AW341" s="12" t="s">
        <v>30</v>
      </c>
      <c r="AX341" s="12" t="s">
        <v>68</v>
      </c>
      <c r="AY341" s="240" t="s">
        <v>131</v>
      </c>
    </row>
    <row r="342" s="13" customFormat="1">
      <c r="B342" s="241"/>
      <c r="C342" s="242"/>
      <c r="D342" s="227" t="s">
        <v>142</v>
      </c>
      <c r="E342" s="243" t="s">
        <v>1</v>
      </c>
      <c r="F342" s="244" t="s">
        <v>995</v>
      </c>
      <c r="G342" s="242"/>
      <c r="H342" s="245">
        <v>47011</v>
      </c>
      <c r="I342" s="246"/>
      <c r="J342" s="242"/>
      <c r="K342" s="242"/>
      <c r="L342" s="247"/>
      <c r="M342" s="248"/>
      <c r="N342" s="249"/>
      <c r="O342" s="249"/>
      <c r="P342" s="249"/>
      <c r="Q342" s="249"/>
      <c r="R342" s="249"/>
      <c r="S342" s="249"/>
      <c r="T342" s="250"/>
      <c r="AT342" s="251" t="s">
        <v>142</v>
      </c>
      <c r="AU342" s="251" t="s">
        <v>76</v>
      </c>
      <c r="AV342" s="13" t="s">
        <v>145</v>
      </c>
      <c r="AW342" s="13" t="s">
        <v>30</v>
      </c>
      <c r="AX342" s="13" t="s">
        <v>68</v>
      </c>
      <c r="AY342" s="251" t="s">
        <v>131</v>
      </c>
    </row>
    <row r="343" s="14" customFormat="1">
      <c r="B343" s="252"/>
      <c r="C343" s="253"/>
      <c r="D343" s="227" t="s">
        <v>142</v>
      </c>
      <c r="E343" s="254" t="s">
        <v>1</v>
      </c>
      <c r="F343" s="255" t="s">
        <v>146</v>
      </c>
      <c r="G343" s="253"/>
      <c r="H343" s="256">
        <v>47011</v>
      </c>
      <c r="I343" s="257"/>
      <c r="J343" s="253"/>
      <c r="K343" s="253"/>
      <c r="L343" s="258"/>
      <c r="M343" s="259"/>
      <c r="N343" s="260"/>
      <c r="O343" s="260"/>
      <c r="P343" s="260"/>
      <c r="Q343" s="260"/>
      <c r="R343" s="260"/>
      <c r="S343" s="260"/>
      <c r="T343" s="261"/>
      <c r="AT343" s="262" t="s">
        <v>142</v>
      </c>
      <c r="AU343" s="262" t="s">
        <v>76</v>
      </c>
      <c r="AV343" s="14" t="s">
        <v>138</v>
      </c>
      <c r="AW343" s="14" t="s">
        <v>30</v>
      </c>
      <c r="AX343" s="14" t="s">
        <v>31</v>
      </c>
      <c r="AY343" s="262" t="s">
        <v>131</v>
      </c>
    </row>
    <row r="344" s="1" customFormat="1" ht="16.5" customHeight="1">
      <c r="B344" s="37"/>
      <c r="C344" s="216" t="s">
        <v>996</v>
      </c>
      <c r="D344" s="216" t="s">
        <v>133</v>
      </c>
      <c r="E344" s="217" t="s">
        <v>997</v>
      </c>
      <c r="F344" s="218" t="s">
        <v>998</v>
      </c>
      <c r="G344" s="219" t="s">
        <v>149</v>
      </c>
      <c r="H344" s="220">
        <v>29557</v>
      </c>
      <c r="I344" s="221"/>
      <c r="J344" s="220">
        <f>ROUND(I344*H344,1)</f>
        <v>0</v>
      </c>
      <c r="K344" s="218" t="s">
        <v>137</v>
      </c>
      <c r="L344" s="42"/>
      <c r="M344" s="222" t="s">
        <v>1</v>
      </c>
      <c r="N344" s="223" t="s">
        <v>39</v>
      </c>
      <c r="O344" s="78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AR344" s="16" t="s">
        <v>138</v>
      </c>
      <c r="AT344" s="16" t="s">
        <v>133</v>
      </c>
      <c r="AU344" s="16" t="s">
        <v>76</v>
      </c>
      <c r="AY344" s="16" t="s">
        <v>131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6" t="s">
        <v>31</v>
      </c>
      <c r="BK344" s="226">
        <f>ROUND(I344*H344,1)</f>
        <v>0</v>
      </c>
      <c r="BL344" s="16" t="s">
        <v>138</v>
      </c>
      <c r="BM344" s="16" t="s">
        <v>999</v>
      </c>
    </row>
    <row r="345" s="1" customFormat="1">
      <c r="B345" s="37"/>
      <c r="C345" s="38"/>
      <c r="D345" s="227" t="s">
        <v>140</v>
      </c>
      <c r="E345" s="38"/>
      <c r="F345" s="228" t="s">
        <v>1000</v>
      </c>
      <c r="G345" s="38"/>
      <c r="H345" s="38"/>
      <c r="I345" s="142"/>
      <c r="J345" s="38"/>
      <c r="K345" s="38"/>
      <c r="L345" s="42"/>
      <c r="M345" s="229"/>
      <c r="N345" s="78"/>
      <c r="O345" s="78"/>
      <c r="P345" s="78"/>
      <c r="Q345" s="78"/>
      <c r="R345" s="78"/>
      <c r="S345" s="78"/>
      <c r="T345" s="79"/>
      <c r="AT345" s="16" t="s">
        <v>140</v>
      </c>
      <c r="AU345" s="16" t="s">
        <v>76</v>
      </c>
    </row>
    <row r="346" s="12" customFormat="1">
      <c r="B346" s="230"/>
      <c r="C346" s="231"/>
      <c r="D346" s="227" t="s">
        <v>142</v>
      </c>
      <c r="E346" s="232" t="s">
        <v>1</v>
      </c>
      <c r="F346" s="233" t="s">
        <v>1001</v>
      </c>
      <c r="G346" s="231"/>
      <c r="H346" s="234">
        <v>29557</v>
      </c>
      <c r="I346" s="235"/>
      <c r="J346" s="231"/>
      <c r="K346" s="231"/>
      <c r="L346" s="236"/>
      <c r="M346" s="237"/>
      <c r="N346" s="238"/>
      <c r="O346" s="238"/>
      <c r="P346" s="238"/>
      <c r="Q346" s="238"/>
      <c r="R346" s="238"/>
      <c r="S346" s="238"/>
      <c r="T346" s="239"/>
      <c r="AT346" s="240" t="s">
        <v>142</v>
      </c>
      <c r="AU346" s="240" t="s">
        <v>76</v>
      </c>
      <c r="AV346" s="12" t="s">
        <v>76</v>
      </c>
      <c r="AW346" s="12" t="s">
        <v>30</v>
      </c>
      <c r="AX346" s="12" t="s">
        <v>68</v>
      </c>
      <c r="AY346" s="240" t="s">
        <v>131</v>
      </c>
    </row>
    <row r="347" s="13" customFormat="1">
      <c r="B347" s="241"/>
      <c r="C347" s="242"/>
      <c r="D347" s="227" t="s">
        <v>142</v>
      </c>
      <c r="E347" s="243" t="s">
        <v>1</v>
      </c>
      <c r="F347" s="244" t="s">
        <v>1002</v>
      </c>
      <c r="G347" s="242"/>
      <c r="H347" s="245">
        <v>29557</v>
      </c>
      <c r="I347" s="246"/>
      <c r="J347" s="242"/>
      <c r="K347" s="242"/>
      <c r="L347" s="247"/>
      <c r="M347" s="248"/>
      <c r="N347" s="249"/>
      <c r="O347" s="249"/>
      <c r="P347" s="249"/>
      <c r="Q347" s="249"/>
      <c r="R347" s="249"/>
      <c r="S347" s="249"/>
      <c r="T347" s="250"/>
      <c r="AT347" s="251" t="s">
        <v>142</v>
      </c>
      <c r="AU347" s="251" t="s">
        <v>76</v>
      </c>
      <c r="AV347" s="13" t="s">
        <v>145</v>
      </c>
      <c r="AW347" s="13" t="s">
        <v>30</v>
      </c>
      <c r="AX347" s="13" t="s">
        <v>68</v>
      </c>
      <c r="AY347" s="251" t="s">
        <v>131</v>
      </c>
    </row>
    <row r="348" s="14" customFormat="1">
      <c r="B348" s="252"/>
      <c r="C348" s="253"/>
      <c r="D348" s="227" t="s">
        <v>142</v>
      </c>
      <c r="E348" s="254" t="s">
        <v>1</v>
      </c>
      <c r="F348" s="255" t="s">
        <v>146</v>
      </c>
      <c r="G348" s="253"/>
      <c r="H348" s="256">
        <v>29557</v>
      </c>
      <c r="I348" s="257"/>
      <c r="J348" s="253"/>
      <c r="K348" s="253"/>
      <c r="L348" s="258"/>
      <c r="M348" s="259"/>
      <c r="N348" s="260"/>
      <c r="O348" s="260"/>
      <c r="P348" s="260"/>
      <c r="Q348" s="260"/>
      <c r="R348" s="260"/>
      <c r="S348" s="260"/>
      <c r="T348" s="261"/>
      <c r="AT348" s="262" t="s">
        <v>142</v>
      </c>
      <c r="AU348" s="262" t="s">
        <v>76</v>
      </c>
      <c r="AV348" s="14" t="s">
        <v>138</v>
      </c>
      <c r="AW348" s="14" t="s">
        <v>30</v>
      </c>
      <c r="AX348" s="14" t="s">
        <v>31</v>
      </c>
      <c r="AY348" s="262" t="s">
        <v>131</v>
      </c>
    </row>
    <row r="349" s="1" customFormat="1" ht="16.5" customHeight="1">
      <c r="B349" s="37"/>
      <c r="C349" s="216" t="s">
        <v>1003</v>
      </c>
      <c r="D349" s="216" t="s">
        <v>133</v>
      </c>
      <c r="E349" s="217" t="s">
        <v>216</v>
      </c>
      <c r="F349" s="218" t="s">
        <v>217</v>
      </c>
      <c r="G349" s="219" t="s">
        <v>149</v>
      </c>
      <c r="H349" s="220">
        <v>20000</v>
      </c>
      <c r="I349" s="221"/>
      <c r="J349" s="220">
        <f>ROUND(I349*H349,1)</f>
        <v>0</v>
      </c>
      <c r="K349" s="218" t="s">
        <v>137</v>
      </c>
      <c r="L349" s="42"/>
      <c r="M349" s="222" t="s">
        <v>1</v>
      </c>
      <c r="N349" s="223" t="s">
        <v>39</v>
      </c>
      <c r="O349" s="78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AR349" s="16" t="s">
        <v>138</v>
      </c>
      <c r="AT349" s="16" t="s">
        <v>133</v>
      </c>
      <c r="AU349" s="16" t="s">
        <v>76</v>
      </c>
      <c r="AY349" s="16" t="s">
        <v>131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6" t="s">
        <v>31</v>
      </c>
      <c r="BK349" s="226">
        <f>ROUND(I349*H349,1)</f>
        <v>0</v>
      </c>
      <c r="BL349" s="16" t="s">
        <v>138</v>
      </c>
      <c r="BM349" s="16" t="s">
        <v>1004</v>
      </c>
    </row>
    <row r="350" s="1" customFormat="1">
      <c r="B350" s="37"/>
      <c r="C350" s="38"/>
      <c r="D350" s="227" t="s">
        <v>140</v>
      </c>
      <c r="E350" s="38"/>
      <c r="F350" s="228" t="s">
        <v>219</v>
      </c>
      <c r="G350" s="38"/>
      <c r="H350" s="38"/>
      <c r="I350" s="142"/>
      <c r="J350" s="38"/>
      <c r="K350" s="38"/>
      <c r="L350" s="42"/>
      <c r="M350" s="229"/>
      <c r="N350" s="78"/>
      <c r="O350" s="78"/>
      <c r="P350" s="78"/>
      <c r="Q350" s="78"/>
      <c r="R350" s="78"/>
      <c r="S350" s="78"/>
      <c r="T350" s="79"/>
      <c r="AT350" s="16" t="s">
        <v>140</v>
      </c>
      <c r="AU350" s="16" t="s">
        <v>76</v>
      </c>
    </row>
    <row r="351" s="12" customFormat="1">
      <c r="B351" s="230"/>
      <c r="C351" s="231"/>
      <c r="D351" s="227" t="s">
        <v>142</v>
      </c>
      <c r="E351" s="232" t="s">
        <v>1</v>
      </c>
      <c r="F351" s="233" t="s">
        <v>1005</v>
      </c>
      <c r="G351" s="231"/>
      <c r="H351" s="234">
        <v>20000</v>
      </c>
      <c r="I351" s="235"/>
      <c r="J351" s="231"/>
      <c r="K351" s="231"/>
      <c r="L351" s="236"/>
      <c r="M351" s="237"/>
      <c r="N351" s="238"/>
      <c r="O351" s="238"/>
      <c r="P351" s="238"/>
      <c r="Q351" s="238"/>
      <c r="R351" s="238"/>
      <c r="S351" s="238"/>
      <c r="T351" s="239"/>
      <c r="AT351" s="240" t="s">
        <v>142</v>
      </c>
      <c r="AU351" s="240" t="s">
        <v>76</v>
      </c>
      <c r="AV351" s="12" t="s">
        <v>76</v>
      </c>
      <c r="AW351" s="12" t="s">
        <v>30</v>
      </c>
      <c r="AX351" s="12" t="s">
        <v>68</v>
      </c>
      <c r="AY351" s="240" t="s">
        <v>131</v>
      </c>
    </row>
    <row r="352" s="13" customFormat="1">
      <c r="B352" s="241"/>
      <c r="C352" s="242"/>
      <c r="D352" s="227" t="s">
        <v>142</v>
      </c>
      <c r="E352" s="243" t="s">
        <v>1</v>
      </c>
      <c r="F352" s="244" t="s">
        <v>1006</v>
      </c>
      <c r="G352" s="242"/>
      <c r="H352" s="245">
        <v>20000</v>
      </c>
      <c r="I352" s="246"/>
      <c r="J352" s="242"/>
      <c r="K352" s="242"/>
      <c r="L352" s="247"/>
      <c r="M352" s="248"/>
      <c r="N352" s="249"/>
      <c r="O352" s="249"/>
      <c r="P352" s="249"/>
      <c r="Q352" s="249"/>
      <c r="R352" s="249"/>
      <c r="S352" s="249"/>
      <c r="T352" s="250"/>
      <c r="AT352" s="251" t="s">
        <v>142</v>
      </c>
      <c r="AU352" s="251" t="s">
        <v>76</v>
      </c>
      <c r="AV352" s="13" t="s">
        <v>145</v>
      </c>
      <c r="AW352" s="13" t="s">
        <v>30</v>
      </c>
      <c r="AX352" s="13" t="s">
        <v>68</v>
      </c>
      <c r="AY352" s="251" t="s">
        <v>131</v>
      </c>
    </row>
    <row r="353" s="14" customFormat="1">
      <c r="B353" s="252"/>
      <c r="C353" s="253"/>
      <c r="D353" s="227" t="s">
        <v>142</v>
      </c>
      <c r="E353" s="254" t="s">
        <v>1</v>
      </c>
      <c r="F353" s="255" t="s">
        <v>146</v>
      </c>
      <c r="G353" s="253"/>
      <c r="H353" s="256">
        <v>20000</v>
      </c>
      <c r="I353" s="257"/>
      <c r="J353" s="253"/>
      <c r="K353" s="253"/>
      <c r="L353" s="258"/>
      <c r="M353" s="259"/>
      <c r="N353" s="260"/>
      <c r="O353" s="260"/>
      <c r="P353" s="260"/>
      <c r="Q353" s="260"/>
      <c r="R353" s="260"/>
      <c r="S353" s="260"/>
      <c r="T353" s="261"/>
      <c r="AT353" s="262" t="s">
        <v>142</v>
      </c>
      <c r="AU353" s="262" t="s">
        <v>76</v>
      </c>
      <c r="AV353" s="14" t="s">
        <v>138</v>
      </c>
      <c r="AW353" s="14" t="s">
        <v>30</v>
      </c>
      <c r="AX353" s="14" t="s">
        <v>31</v>
      </c>
      <c r="AY353" s="262" t="s">
        <v>131</v>
      </c>
    </row>
    <row r="354" s="1" customFormat="1" ht="16.5" customHeight="1">
      <c r="B354" s="37"/>
      <c r="C354" s="216" t="s">
        <v>1007</v>
      </c>
      <c r="D354" s="216" t="s">
        <v>133</v>
      </c>
      <c r="E354" s="217" t="s">
        <v>1008</v>
      </c>
      <c r="F354" s="218" t="s">
        <v>1009</v>
      </c>
      <c r="G354" s="219" t="s">
        <v>149</v>
      </c>
      <c r="H354" s="220">
        <v>9000</v>
      </c>
      <c r="I354" s="221"/>
      <c r="J354" s="220">
        <f>ROUND(I354*H354,1)</f>
        <v>0</v>
      </c>
      <c r="K354" s="218" t="s">
        <v>137</v>
      </c>
      <c r="L354" s="42"/>
      <c r="M354" s="222" t="s">
        <v>1</v>
      </c>
      <c r="N354" s="223" t="s">
        <v>39</v>
      </c>
      <c r="O354" s="78"/>
      <c r="P354" s="224">
        <f>O354*H354</f>
        <v>0</v>
      </c>
      <c r="Q354" s="224">
        <v>0</v>
      </c>
      <c r="R354" s="224">
        <f>Q354*H354</f>
        <v>0</v>
      </c>
      <c r="S354" s="224">
        <v>0</v>
      </c>
      <c r="T354" s="225">
        <f>S354*H354</f>
        <v>0</v>
      </c>
      <c r="AR354" s="16" t="s">
        <v>138</v>
      </c>
      <c r="AT354" s="16" t="s">
        <v>133</v>
      </c>
      <c r="AU354" s="16" t="s">
        <v>76</v>
      </c>
      <c r="AY354" s="16" t="s">
        <v>131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6" t="s">
        <v>31</v>
      </c>
      <c r="BK354" s="226">
        <f>ROUND(I354*H354,1)</f>
        <v>0</v>
      </c>
      <c r="BL354" s="16" t="s">
        <v>138</v>
      </c>
      <c r="BM354" s="16" t="s">
        <v>1010</v>
      </c>
    </row>
    <row r="355" s="1" customFormat="1">
      <c r="B355" s="37"/>
      <c r="C355" s="38"/>
      <c r="D355" s="227" t="s">
        <v>140</v>
      </c>
      <c r="E355" s="38"/>
      <c r="F355" s="228" t="s">
        <v>1011</v>
      </c>
      <c r="G355" s="38"/>
      <c r="H355" s="38"/>
      <c r="I355" s="142"/>
      <c r="J355" s="38"/>
      <c r="K355" s="38"/>
      <c r="L355" s="42"/>
      <c r="M355" s="229"/>
      <c r="N355" s="78"/>
      <c r="O355" s="78"/>
      <c r="P355" s="78"/>
      <c r="Q355" s="78"/>
      <c r="R355" s="78"/>
      <c r="S355" s="78"/>
      <c r="T355" s="79"/>
      <c r="AT355" s="16" t="s">
        <v>140</v>
      </c>
      <c r="AU355" s="16" t="s">
        <v>76</v>
      </c>
    </row>
    <row r="356" s="12" customFormat="1">
      <c r="B356" s="230"/>
      <c r="C356" s="231"/>
      <c r="D356" s="227" t="s">
        <v>142</v>
      </c>
      <c r="E356" s="232" t="s">
        <v>1</v>
      </c>
      <c r="F356" s="233" t="s">
        <v>787</v>
      </c>
      <c r="G356" s="231"/>
      <c r="H356" s="234">
        <v>9000</v>
      </c>
      <c r="I356" s="235"/>
      <c r="J356" s="231"/>
      <c r="K356" s="231"/>
      <c r="L356" s="236"/>
      <c r="M356" s="237"/>
      <c r="N356" s="238"/>
      <c r="O356" s="238"/>
      <c r="P356" s="238"/>
      <c r="Q356" s="238"/>
      <c r="R356" s="238"/>
      <c r="S356" s="238"/>
      <c r="T356" s="239"/>
      <c r="AT356" s="240" t="s">
        <v>142</v>
      </c>
      <c r="AU356" s="240" t="s">
        <v>76</v>
      </c>
      <c r="AV356" s="12" t="s">
        <v>76</v>
      </c>
      <c r="AW356" s="12" t="s">
        <v>30</v>
      </c>
      <c r="AX356" s="12" t="s">
        <v>68</v>
      </c>
      <c r="AY356" s="240" t="s">
        <v>131</v>
      </c>
    </row>
    <row r="357" s="14" customFormat="1">
      <c r="B357" s="252"/>
      <c r="C357" s="253"/>
      <c r="D357" s="227" t="s">
        <v>142</v>
      </c>
      <c r="E357" s="254" t="s">
        <v>1</v>
      </c>
      <c r="F357" s="255" t="s">
        <v>146</v>
      </c>
      <c r="G357" s="253"/>
      <c r="H357" s="256">
        <v>9000</v>
      </c>
      <c r="I357" s="257"/>
      <c r="J357" s="253"/>
      <c r="K357" s="253"/>
      <c r="L357" s="258"/>
      <c r="M357" s="259"/>
      <c r="N357" s="260"/>
      <c r="O357" s="260"/>
      <c r="P357" s="260"/>
      <c r="Q357" s="260"/>
      <c r="R357" s="260"/>
      <c r="S357" s="260"/>
      <c r="T357" s="261"/>
      <c r="AT357" s="262" t="s">
        <v>142</v>
      </c>
      <c r="AU357" s="262" t="s">
        <v>76</v>
      </c>
      <c r="AV357" s="14" t="s">
        <v>138</v>
      </c>
      <c r="AW357" s="14" t="s">
        <v>30</v>
      </c>
      <c r="AX357" s="14" t="s">
        <v>31</v>
      </c>
      <c r="AY357" s="262" t="s">
        <v>131</v>
      </c>
    </row>
    <row r="358" s="1" customFormat="1" ht="16.5" customHeight="1">
      <c r="B358" s="37"/>
      <c r="C358" s="263" t="s">
        <v>1012</v>
      </c>
      <c r="D358" s="263" t="s">
        <v>337</v>
      </c>
      <c r="E358" s="264" t="s">
        <v>1013</v>
      </c>
      <c r="F358" s="265" t="s">
        <v>1014</v>
      </c>
      <c r="G358" s="266" t="s">
        <v>149</v>
      </c>
      <c r="H358" s="267">
        <v>10800</v>
      </c>
      <c r="I358" s="268"/>
      <c r="J358" s="267">
        <f>ROUND(I358*H358,1)</f>
        <v>0</v>
      </c>
      <c r="K358" s="265" t="s">
        <v>137</v>
      </c>
      <c r="L358" s="269"/>
      <c r="M358" s="270" t="s">
        <v>1</v>
      </c>
      <c r="N358" s="271" t="s">
        <v>39</v>
      </c>
      <c r="O358" s="78"/>
      <c r="P358" s="224">
        <f>O358*H358</f>
        <v>0</v>
      </c>
      <c r="Q358" s="224">
        <v>0.00012</v>
      </c>
      <c r="R358" s="224">
        <f>Q358*H358</f>
        <v>1.296</v>
      </c>
      <c r="S358" s="224">
        <v>0</v>
      </c>
      <c r="T358" s="225">
        <f>S358*H358</f>
        <v>0</v>
      </c>
      <c r="AR358" s="16" t="s">
        <v>182</v>
      </c>
      <c r="AT358" s="16" t="s">
        <v>337</v>
      </c>
      <c r="AU358" s="16" t="s">
        <v>76</v>
      </c>
      <c r="AY358" s="16" t="s">
        <v>131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6" t="s">
        <v>31</v>
      </c>
      <c r="BK358" s="226">
        <f>ROUND(I358*H358,1)</f>
        <v>0</v>
      </c>
      <c r="BL358" s="16" t="s">
        <v>138</v>
      </c>
      <c r="BM358" s="16" t="s">
        <v>1015</v>
      </c>
    </row>
    <row r="359" s="1" customFormat="1">
      <c r="B359" s="37"/>
      <c r="C359" s="38"/>
      <c r="D359" s="227" t="s">
        <v>140</v>
      </c>
      <c r="E359" s="38"/>
      <c r="F359" s="228" t="s">
        <v>1014</v>
      </c>
      <c r="G359" s="38"/>
      <c r="H359" s="38"/>
      <c r="I359" s="142"/>
      <c r="J359" s="38"/>
      <c r="K359" s="38"/>
      <c r="L359" s="42"/>
      <c r="M359" s="229"/>
      <c r="N359" s="78"/>
      <c r="O359" s="78"/>
      <c r="P359" s="78"/>
      <c r="Q359" s="78"/>
      <c r="R359" s="78"/>
      <c r="S359" s="78"/>
      <c r="T359" s="79"/>
      <c r="AT359" s="16" t="s">
        <v>140</v>
      </c>
      <c r="AU359" s="16" t="s">
        <v>76</v>
      </c>
    </row>
    <row r="360" s="12" customFormat="1">
      <c r="B360" s="230"/>
      <c r="C360" s="231"/>
      <c r="D360" s="227" t="s">
        <v>142</v>
      </c>
      <c r="E360" s="232" t="s">
        <v>1</v>
      </c>
      <c r="F360" s="233" t="s">
        <v>787</v>
      </c>
      <c r="G360" s="231"/>
      <c r="H360" s="234">
        <v>9000</v>
      </c>
      <c r="I360" s="235"/>
      <c r="J360" s="231"/>
      <c r="K360" s="231"/>
      <c r="L360" s="236"/>
      <c r="M360" s="237"/>
      <c r="N360" s="238"/>
      <c r="O360" s="238"/>
      <c r="P360" s="238"/>
      <c r="Q360" s="238"/>
      <c r="R360" s="238"/>
      <c r="S360" s="238"/>
      <c r="T360" s="239"/>
      <c r="AT360" s="240" t="s">
        <v>142</v>
      </c>
      <c r="AU360" s="240" t="s">
        <v>76</v>
      </c>
      <c r="AV360" s="12" t="s">
        <v>76</v>
      </c>
      <c r="AW360" s="12" t="s">
        <v>30</v>
      </c>
      <c r="AX360" s="12" t="s">
        <v>68</v>
      </c>
      <c r="AY360" s="240" t="s">
        <v>131</v>
      </c>
    </row>
    <row r="361" s="14" customFormat="1">
      <c r="B361" s="252"/>
      <c r="C361" s="253"/>
      <c r="D361" s="227" t="s">
        <v>142</v>
      </c>
      <c r="E361" s="254" t="s">
        <v>1</v>
      </c>
      <c r="F361" s="255" t="s">
        <v>146</v>
      </c>
      <c r="G361" s="253"/>
      <c r="H361" s="256">
        <v>9000</v>
      </c>
      <c r="I361" s="257"/>
      <c r="J361" s="253"/>
      <c r="K361" s="253"/>
      <c r="L361" s="258"/>
      <c r="M361" s="259"/>
      <c r="N361" s="260"/>
      <c r="O361" s="260"/>
      <c r="P361" s="260"/>
      <c r="Q361" s="260"/>
      <c r="R361" s="260"/>
      <c r="S361" s="260"/>
      <c r="T361" s="261"/>
      <c r="AT361" s="262" t="s">
        <v>142</v>
      </c>
      <c r="AU361" s="262" t="s">
        <v>76</v>
      </c>
      <c r="AV361" s="14" t="s">
        <v>138</v>
      </c>
      <c r="AW361" s="14" t="s">
        <v>30</v>
      </c>
      <c r="AX361" s="14" t="s">
        <v>31</v>
      </c>
      <c r="AY361" s="262" t="s">
        <v>131</v>
      </c>
    </row>
    <row r="362" s="12" customFormat="1">
      <c r="B362" s="230"/>
      <c r="C362" s="231"/>
      <c r="D362" s="227" t="s">
        <v>142</v>
      </c>
      <c r="E362" s="231"/>
      <c r="F362" s="233" t="s">
        <v>1016</v>
      </c>
      <c r="G362" s="231"/>
      <c r="H362" s="234">
        <v>10800</v>
      </c>
      <c r="I362" s="235"/>
      <c r="J362" s="231"/>
      <c r="K362" s="231"/>
      <c r="L362" s="236"/>
      <c r="M362" s="237"/>
      <c r="N362" s="238"/>
      <c r="O362" s="238"/>
      <c r="P362" s="238"/>
      <c r="Q362" s="238"/>
      <c r="R362" s="238"/>
      <c r="S362" s="238"/>
      <c r="T362" s="239"/>
      <c r="AT362" s="240" t="s">
        <v>142</v>
      </c>
      <c r="AU362" s="240" t="s">
        <v>76</v>
      </c>
      <c r="AV362" s="12" t="s">
        <v>76</v>
      </c>
      <c r="AW362" s="12" t="s">
        <v>4</v>
      </c>
      <c r="AX362" s="12" t="s">
        <v>31</v>
      </c>
      <c r="AY362" s="240" t="s">
        <v>131</v>
      </c>
    </row>
    <row r="363" s="1" customFormat="1" ht="16.5" customHeight="1">
      <c r="B363" s="37"/>
      <c r="C363" s="263" t="s">
        <v>1017</v>
      </c>
      <c r="D363" s="263" t="s">
        <v>337</v>
      </c>
      <c r="E363" s="264" t="s">
        <v>1018</v>
      </c>
      <c r="F363" s="265" t="s">
        <v>1019</v>
      </c>
      <c r="G363" s="266" t="s">
        <v>156</v>
      </c>
      <c r="H363" s="267">
        <v>27000</v>
      </c>
      <c r="I363" s="268"/>
      <c r="J363" s="267">
        <f>ROUND(I363*H363,1)</f>
        <v>0</v>
      </c>
      <c r="K363" s="265" t="s">
        <v>137</v>
      </c>
      <c r="L363" s="269"/>
      <c r="M363" s="270" t="s">
        <v>1</v>
      </c>
      <c r="N363" s="271" t="s">
        <v>39</v>
      </c>
      <c r="O363" s="78"/>
      <c r="P363" s="224">
        <f>O363*H363</f>
        <v>0</v>
      </c>
      <c r="Q363" s="224">
        <v>3.0000000000000001E-05</v>
      </c>
      <c r="R363" s="224">
        <f>Q363*H363</f>
        <v>0.81000000000000005</v>
      </c>
      <c r="S363" s="224">
        <v>0</v>
      </c>
      <c r="T363" s="225">
        <f>S363*H363</f>
        <v>0</v>
      </c>
      <c r="AR363" s="16" t="s">
        <v>182</v>
      </c>
      <c r="AT363" s="16" t="s">
        <v>337</v>
      </c>
      <c r="AU363" s="16" t="s">
        <v>76</v>
      </c>
      <c r="AY363" s="16" t="s">
        <v>131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6" t="s">
        <v>31</v>
      </c>
      <c r="BK363" s="226">
        <f>ROUND(I363*H363,1)</f>
        <v>0</v>
      </c>
      <c r="BL363" s="16" t="s">
        <v>138</v>
      </c>
      <c r="BM363" s="16" t="s">
        <v>1020</v>
      </c>
    </row>
    <row r="364" s="1" customFormat="1">
      <c r="B364" s="37"/>
      <c r="C364" s="38"/>
      <c r="D364" s="227" t="s">
        <v>140</v>
      </c>
      <c r="E364" s="38"/>
      <c r="F364" s="228" t="s">
        <v>1019</v>
      </c>
      <c r="G364" s="38"/>
      <c r="H364" s="38"/>
      <c r="I364" s="142"/>
      <c r="J364" s="38"/>
      <c r="K364" s="38"/>
      <c r="L364" s="42"/>
      <c r="M364" s="229"/>
      <c r="N364" s="78"/>
      <c r="O364" s="78"/>
      <c r="P364" s="78"/>
      <c r="Q364" s="78"/>
      <c r="R364" s="78"/>
      <c r="S364" s="78"/>
      <c r="T364" s="79"/>
      <c r="AT364" s="16" t="s">
        <v>140</v>
      </c>
      <c r="AU364" s="16" t="s">
        <v>76</v>
      </c>
    </row>
    <row r="365" s="12" customFormat="1">
      <c r="B365" s="230"/>
      <c r="C365" s="231"/>
      <c r="D365" s="227" t="s">
        <v>142</v>
      </c>
      <c r="E365" s="232" t="s">
        <v>1</v>
      </c>
      <c r="F365" s="233" t="s">
        <v>1021</v>
      </c>
      <c r="G365" s="231"/>
      <c r="H365" s="234">
        <v>27000</v>
      </c>
      <c r="I365" s="235"/>
      <c r="J365" s="231"/>
      <c r="K365" s="231"/>
      <c r="L365" s="236"/>
      <c r="M365" s="237"/>
      <c r="N365" s="238"/>
      <c r="O365" s="238"/>
      <c r="P365" s="238"/>
      <c r="Q365" s="238"/>
      <c r="R365" s="238"/>
      <c r="S365" s="238"/>
      <c r="T365" s="239"/>
      <c r="AT365" s="240" t="s">
        <v>142</v>
      </c>
      <c r="AU365" s="240" t="s">
        <v>76</v>
      </c>
      <c r="AV365" s="12" t="s">
        <v>76</v>
      </c>
      <c r="AW365" s="12" t="s">
        <v>30</v>
      </c>
      <c r="AX365" s="12" t="s">
        <v>68</v>
      </c>
      <c r="AY365" s="240" t="s">
        <v>131</v>
      </c>
    </row>
    <row r="366" s="14" customFormat="1">
      <c r="B366" s="252"/>
      <c r="C366" s="253"/>
      <c r="D366" s="227" t="s">
        <v>142</v>
      </c>
      <c r="E366" s="254" t="s">
        <v>1</v>
      </c>
      <c r="F366" s="255" t="s">
        <v>146</v>
      </c>
      <c r="G366" s="253"/>
      <c r="H366" s="256">
        <v>27000</v>
      </c>
      <c r="I366" s="257"/>
      <c r="J366" s="253"/>
      <c r="K366" s="253"/>
      <c r="L366" s="258"/>
      <c r="M366" s="259"/>
      <c r="N366" s="260"/>
      <c r="O366" s="260"/>
      <c r="P366" s="260"/>
      <c r="Q366" s="260"/>
      <c r="R366" s="260"/>
      <c r="S366" s="260"/>
      <c r="T366" s="261"/>
      <c r="AT366" s="262" t="s">
        <v>142</v>
      </c>
      <c r="AU366" s="262" t="s">
        <v>76</v>
      </c>
      <c r="AV366" s="14" t="s">
        <v>138</v>
      </c>
      <c r="AW366" s="14" t="s">
        <v>30</v>
      </c>
      <c r="AX366" s="14" t="s">
        <v>31</v>
      </c>
      <c r="AY366" s="262" t="s">
        <v>131</v>
      </c>
    </row>
    <row r="367" s="1" customFormat="1" ht="16.5" customHeight="1">
      <c r="B367" s="37"/>
      <c r="C367" s="216" t="s">
        <v>1022</v>
      </c>
      <c r="D367" s="216" t="s">
        <v>133</v>
      </c>
      <c r="E367" s="217" t="s">
        <v>401</v>
      </c>
      <c r="F367" s="218" t="s">
        <v>402</v>
      </c>
      <c r="G367" s="219" t="s">
        <v>240</v>
      </c>
      <c r="H367" s="220">
        <v>8000</v>
      </c>
      <c r="I367" s="221"/>
      <c r="J367" s="220">
        <f>ROUND(I367*H367,1)</f>
        <v>0</v>
      </c>
      <c r="K367" s="218" t="s">
        <v>137</v>
      </c>
      <c r="L367" s="42"/>
      <c r="M367" s="222" t="s">
        <v>1</v>
      </c>
      <c r="N367" s="223" t="s">
        <v>39</v>
      </c>
      <c r="O367" s="78"/>
      <c r="P367" s="224">
        <f>O367*H367</f>
        <v>0</v>
      </c>
      <c r="Q367" s="224">
        <v>0</v>
      </c>
      <c r="R367" s="224">
        <f>Q367*H367</f>
        <v>0</v>
      </c>
      <c r="S367" s="224">
        <v>0</v>
      </c>
      <c r="T367" s="225">
        <f>S367*H367</f>
        <v>0</v>
      </c>
      <c r="AR367" s="16" t="s">
        <v>138</v>
      </c>
      <c r="AT367" s="16" t="s">
        <v>133</v>
      </c>
      <c r="AU367" s="16" t="s">
        <v>76</v>
      </c>
      <c r="AY367" s="16" t="s">
        <v>131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6" t="s">
        <v>31</v>
      </c>
      <c r="BK367" s="226">
        <f>ROUND(I367*H367,1)</f>
        <v>0</v>
      </c>
      <c r="BL367" s="16" t="s">
        <v>138</v>
      </c>
      <c r="BM367" s="16" t="s">
        <v>1023</v>
      </c>
    </row>
    <row r="368" s="1" customFormat="1">
      <c r="B368" s="37"/>
      <c r="C368" s="38"/>
      <c r="D368" s="227" t="s">
        <v>140</v>
      </c>
      <c r="E368" s="38"/>
      <c r="F368" s="228" t="s">
        <v>404</v>
      </c>
      <c r="G368" s="38"/>
      <c r="H368" s="38"/>
      <c r="I368" s="142"/>
      <c r="J368" s="38"/>
      <c r="K368" s="38"/>
      <c r="L368" s="42"/>
      <c r="M368" s="229"/>
      <c r="N368" s="78"/>
      <c r="O368" s="78"/>
      <c r="P368" s="78"/>
      <c r="Q368" s="78"/>
      <c r="R368" s="78"/>
      <c r="S368" s="78"/>
      <c r="T368" s="79"/>
      <c r="AT368" s="16" t="s">
        <v>140</v>
      </c>
      <c r="AU368" s="16" t="s">
        <v>76</v>
      </c>
    </row>
    <row r="369" s="12" customFormat="1">
      <c r="B369" s="230"/>
      <c r="C369" s="231"/>
      <c r="D369" s="227" t="s">
        <v>142</v>
      </c>
      <c r="E369" s="232" t="s">
        <v>1</v>
      </c>
      <c r="F369" s="233" t="s">
        <v>1024</v>
      </c>
      <c r="G369" s="231"/>
      <c r="H369" s="234">
        <v>8000</v>
      </c>
      <c r="I369" s="235"/>
      <c r="J369" s="231"/>
      <c r="K369" s="231"/>
      <c r="L369" s="236"/>
      <c r="M369" s="237"/>
      <c r="N369" s="238"/>
      <c r="O369" s="238"/>
      <c r="P369" s="238"/>
      <c r="Q369" s="238"/>
      <c r="R369" s="238"/>
      <c r="S369" s="238"/>
      <c r="T369" s="239"/>
      <c r="AT369" s="240" t="s">
        <v>142</v>
      </c>
      <c r="AU369" s="240" t="s">
        <v>76</v>
      </c>
      <c r="AV369" s="12" t="s">
        <v>76</v>
      </c>
      <c r="AW369" s="12" t="s">
        <v>30</v>
      </c>
      <c r="AX369" s="12" t="s">
        <v>68</v>
      </c>
      <c r="AY369" s="240" t="s">
        <v>131</v>
      </c>
    </row>
    <row r="370" s="13" customFormat="1">
      <c r="B370" s="241"/>
      <c r="C370" s="242"/>
      <c r="D370" s="227" t="s">
        <v>142</v>
      </c>
      <c r="E370" s="243" t="s">
        <v>1</v>
      </c>
      <c r="F370" s="244" t="s">
        <v>1025</v>
      </c>
      <c r="G370" s="242"/>
      <c r="H370" s="245">
        <v>8000</v>
      </c>
      <c r="I370" s="246"/>
      <c r="J370" s="242"/>
      <c r="K370" s="242"/>
      <c r="L370" s="247"/>
      <c r="M370" s="248"/>
      <c r="N370" s="249"/>
      <c r="O370" s="249"/>
      <c r="P370" s="249"/>
      <c r="Q370" s="249"/>
      <c r="R370" s="249"/>
      <c r="S370" s="249"/>
      <c r="T370" s="250"/>
      <c r="AT370" s="251" t="s">
        <v>142</v>
      </c>
      <c r="AU370" s="251" t="s">
        <v>76</v>
      </c>
      <c r="AV370" s="13" t="s">
        <v>145</v>
      </c>
      <c r="AW370" s="13" t="s">
        <v>30</v>
      </c>
      <c r="AX370" s="13" t="s">
        <v>68</v>
      </c>
      <c r="AY370" s="251" t="s">
        <v>131</v>
      </c>
    </row>
    <row r="371" s="14" customFormat="1">
      <c r="B371" s="252"/>
      <c r="C371" s="253"/>
      <c r="D371" s="227" t="s">
        <v>142</v>
      </c>
      <c r="E371" s="254" t="s">
        <v>1</v>
      </c>
      <c r="F371" s="255" t="s">
        <v>146</v>
      </c>
      <c r="G371" s="253"/>
      <c r="H371" s="256">
        <v>8000</v>
      </c>
      <c r="I371" s="257"/>
      <c r="J371" s="253"/>
      <c r="K371" s="253"/>
      <c r="L371" s="258"/>
      <c r="M371" s="259"/>
      <c r="N371" s="260"/>
      <c r="O371" s="260"/>
      <c r="P371" s="260"/>
      <c r="Q371" s="260"/>
      <c r="R371" s="260"/>
      <c r="S371" s="260"/>
      <c r="T371" s="261"/>
      <c r="AT371" s="262" t="s">
        <v>142</v>
      </c>
      <c r="AU371" s="262" t="s">
        <v>76</v>
      </c>
      <c r="AV371" s="14" t="s">
        <v>138</v>
      </c>
      <c r="AW371" s="14" t="s">
        <v>30</v>
      </c>
      <c r="AX371" s="14" t="s">
        <v>31</v>
      </c>
      <c r="AY371" s="262" t="s">
        <v>131</v>
      </c>
    </row>
    <row r="372" s="1" customFormat="1" ht="16.5" customHeight="1">
      <c r="B372" s="37"/>
      <c r="C372" s="216" t="s">
        <v>1026</v>
      </c>
      <c r="D372" s="216" t="s">
        <v>133</v>
      </c>
      <c r="E372" s="217" t="s">
        <v>273</v>
      </c>
      <c r="F372" s="218" t="s">
        <v>274</v>
      </c>
      <c r="G372" s="219" t="s">
        <v>240</v>
      </c>
      <c r="H372" s="220">
        <v>66600</v>
      </c>
      <c r="I372" s="221"/>
      <c r="J372" s="220">
        <f>ROUND(I372*H372,1)</f>
        <v>0</v>
      </c>
      <c r="K372" s="218" t="s">
        <v>137</v>
      </c>
      <c r="L372" s="42"/>
      <c r="M372" s="222" t="s">
        <v>1</v>
      </c>
      <c r="N372" s="223" t="s">
        <v>39</v>
      </c>
      <c r="O372" s="78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AR372" s="16" t="s">
        <v>138</v>
      </c>
      <c r="AT372" s="16" t="s">
        <v>133</v>
      </c>
      <c r="AU372" s="16" t="s">
        <v>76</v>
      </c>
      <c r="AY372" s="16" t="s">
        <v>131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6" t="s">
        <v>31</v>
      </c>
      <c r="BK372" s="226">
        <f>ROUND(I372*H372,1)</f>
        <v>0</v>
      </c>
      <c r="BL372" s="16" t="s">
        <v>138</v>
      </c>
      <c r="BM372" s="16" t="s">
        <v>1027</v>
      </c>
    </row>
    <row r="373" s="1" customFormat="1">
      <c r="B373" s="37"/>
      <c r="C373" s="38"/>
      <c r="D373" s="227" t="s">
        <v>140</v>
      </c>
      <c r="E373" s="38"/>
      <c r="F373" s="228" t="s">
        <v>276</v>
      </c>
      <c r="G373" s="38"/>
      <c r="H373" s="38"/>
      <c r="I373" s="142"/>
      <c r="J373" s="38"/>
      <c r="K373" s="38"/>
      <c r="L373" s="42"/>
      <c r="M373" s="229"/>
      <c r="N373" s="78"/>
      <c r="O373" s="78"/>
      <c r="P373" s="78"/>
      <c r="Q373" s="78"/>
      <c r="R373" s="78"/>
      <c r="S373" s="78"/>
      <c r="T373" s="79"/>
      <c r="AT373" s="16" t="s">
        <v>140</v>
      </c>
      <c r="AU373" s="16" t="s">
        <v>76</v>
      </c>
    </row>
    <row r="374" s="12" customFormat="1">
      <c r="B374" s="230"/>
      <c r="C374" s="231"/>
      <c r="D374" s="227" t="s">
        <v>142</v>
      </c>
      <c r="E374" s="232" t="s">
        <v>1</v>
      </c>
      <c r="F374" s="233" t="s">
        <v>758</v>
      </c>
      <c r="G374" s="231"/>
      <c r="H374" s="234">
        <v>66600</v>
      </c>
      <c r="I374" s="235"/>
      <c r="J374" s="231"/>
      <c r="K374" s="231"/>
      <c r="L374" s="236"/>
      <c r="M374" s="237"/>
      <c r="N374" s="238"/>
      <c r="O374" s="238"/>
      <c r="P374" s="238"/>
      <c r="Q374" s="238"/>
      <c r="R374" s="238"/>
      <c r="S374" s="238"/>
      <c r="T374" s="239"/>
      <c r="AT374" s="240" t="s">
        <v>142</v>
      </c>
      <c r="AU374" s="240" t="s">
        <v>76</v>
      </c>
      <c r="AV374" s="12" t="s">
        <v>76</v>
      </c>
      <c r="AW374" s="12" t="s">
        <v>30</v>
      </c>
      <c r="AX374" s="12" t="s">
        <v>68</v>
      </c>
      <c r="AY374" s="240" t="s">
        <v>131</v>
      </c>
    </row>
    <row r="375" s="13" customFormat="1">
      <c r="B375" s="241"/>
      <c r="C375" s="242"/>
      <c r="D375" s="227" t="s">
        <v>142</v>
      </c>
      <c r="E375" s="243" t="s">
        <v>1</v>
      </c>
      <c r="F375" s="244" t="s">
        <v>1028</v>
      </c>
      <c r="G375" s="242"/>
      <c r="H375" s="245">
        <v>66600</v>
      </c>
      <c r="I375" s="246"/>
      <c r="J375" s="242"/>
      <c r="K375" s="242"/>
      <c r="L375" s="247"/>
      <c r="M375" s="248"/>
      <c r="N375" s="249"/>
      <c r="O375" s="249"/>
      <c r="P375" s="249"/>
      <c r="Q375" s="249"/>
      <c r="R375" s="249"/>
      <c r="S375" s="249"/>
      <c r="T375" s="250"/>
      <c r="AT375" s="251" t="s">
        <v>142</v>
      </c>
      <c r="AU375" s="251" t="s">
        <v>76</v>
      </c>
      <c r="AV375" s="13" t="s">
        <v>145</v>
      </c>
      <c r="AW375" s="13" t="s">
        <v>30</v>
      </c>
      <c r="AX375" s="13" t="s">
        <v>68</v>
      </c>
      <c r="AY375" s="251" t="s">
        <v>131</v>
      </c>
    </row>
    <row r="376" s="14" customFormat="1">
      <c r="B376" s="252"/>
      <c r="C376" s="253"/>
      <c r="D376" s="227" t="s">
        <v>142</v>
      </c>
      <c r="E376" s="254" t="s">
        <v>1</v>
      </c>
      <c r="F376" s="255" t="s">
        <v>146</v>
      </c>
      <c r="G376" s="253"/>
      <c r="H376" s="256">
        <v>66600</v>
      </c>
      <c r="I376" s="257"/>
      <c r="J376" s="253"/>
      <c r="K376" s="253"/>
      <c r="L376" s="258"/>
      <c r="M376" s="259"/>
      <c r="N376" s="260"/>
      <c r="O376" s="260"/>
      <c r="P376" s="260"/>
      <c r="Q376" s="260"/>
      <c r="R376" s="260"/>
      <c r="S376" s="260"/>
      <c r="T376" s="261"/>
      <c r="AT376" s="262" t="s">
        <v>142</v>
      </c>
      <c r="AU376" s="262" t="s">
        <v>76</v>
      </c>
      <c r="AV376" s="14" t="s">
        <v>138</v>
      </c>
      <c r="AW376" s="14" t="s">
        <v>30</v>
      </c>
      <c r="AX376" s="14" t="s">
        <v>31</v>
      </c>
      <c r="AY376" s="262" t="s">
        <v>131</v>
      </c>
    </row>
    <row r="377" s="1" customFormat="1" ht="16.5" customHeight="1">
      <c r="B377" s="37"/>
      <c r="C377" s="216" t="s">
        <v>1029</v>
      </c>
      <c r="D377" s="216" t="s">
        <v>133</v>
      </c>
      <c r="E377" s="217" t="s">
        <v>279</v>
      </c>
      <c r="F377" s="218" t="s">
        <v>280</v>
      </c>
      <c r="G377" s="219" t="s">
        <v>240</v>
      </c>
      <c r="H377" s="220">
        <v>66600</v>
      </c>
      <c r="I377" s="221"/>
      <c r="J377" s="220">
        <f>ROUND(I377*H377,1)</f>
        <v>0</v>
      </c>
      <c r="K377" s="218" t="s">
        <v>137</v>
      </c>
      <c r="L377" s="42"/>
      <c r="M377" s="222" t="s">
        <v>1</v>
      </c>
      <c r="N377" s="223" t="s">
        <v>39</v>
      </c>
      <c r="O377" s="78"/>
      <c r="P377" s="224">
        <f>O377*H377</f>
        <v>0</v>
      </c>
      <c r="Q377" s="224">
        <v>0</v>
      </c>
      <c r="R377" s="224">
        <f>Q377*H377</f>
        <v>0</v>
      </c>
      <c r="S377" s="224">
        <v>0</v>
      </c>
      <c r="T377" s="225">
        <f>S377*H377</f>
        <v>0</v>
      </c>
      <c r="AR377" s="16" t="s">
        <v>138</v>
      </c>
      <c r="AT377" s="16" t="s">
        <v>133</v>
      </c>
      <c r="AU377" s="16" t="s">
        <v>76</v>
      </c>
      <c r="AY377" s="16" t="s">
        <v>131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6" t="s">
        <v>31</v>
      </c>
      <c r="BK377" s="226">
        <f>ROUND(I377*H377,1)</f>
        <v>0</v>
      </c>
      <c r="BL377" s="16" t="s">
        <v>138</v>
      </c>
      <c r="BM377" s="16" t="s">
        <v>1030</v>
      </c>
    </row>
    <row r="378" s="1" customFormat="1">
      <c r="B378" s="37"/>
      <c r="C378" s="38"/>
      <c r="D378" s="227" t="s">
        <v>140</v>
      </c>
      <c r="E378" s="38"/>
      <c r="F378" s="228" t="s">
        <v>282</v>
      </c>
      <c r="G378" s="38"/>
      <c r="H378" s="38"/>
      <c r="I378" s="142"/>
      <c r="J378" s="38"/>
      <c r="K378" s="38"/>
      <c r="L378" s="42"/>
      <c r="M378" s="229"/>
      <c r="N378" s="78"/>
      <c r="O378" s="78"/>
      <c r="P378" s="78"/>
      <c r="Q378" s="78"/>
      <c r="R378" s="78"/>
      <c r="S378" s="78"/>
      <c r="T378" s="79"/>
      <c r="AT378" s="16" t="s">
        <v>140</v>
      </c>
      <c r="AU378" s="16" t="s">
        <v>76</v>
      </c>
    </row>
    <row r="379" s="12" customFormat="1">
      <c r="B379" s="230"/>
      <c r="C379" s="231"/>
      <c r="D379" s="227" t="s">
        <v>142</v>
      </c>
      <c r="E379" s="232" t="s">
        <v>1</v>
      </c>
      <c r="F379" s="233" t="s">
        <v>758</v>
      </c>
      <c r="G379" s="231"/>
      <c r="H379" s="234">
        <v>66600</v>
      </c>
      <c r="I379" s="235"/>
      <c r="J379" s="231"/>
      <c r="K379" s="231"/>
      <c r="L379" s="236"/>
      <c r="M379" s="237"/>
      <c r="N379" s="238"/>
      <c r="O379" s="238"/>
      <c r="P379" s="238"/>
      <c r="Q379" s="238"/>
      <c r="R379" s="238"/>
      <c r="S379" s="238"/>
      <c r="T379" s="239"/>
      <c r="AT379" s="240" t="s">
        <v>142</v>
      </c>
      <c r="AU379" s="240" t="s">
        <v>76</v>
      </c>
      <c r="AV379" s="12" t="s">
        <v>76</v>
      </c>
      <c r="AW379" s="12" t="s">
        <v>30</v>
      </c>
      <c r="AX379" s="12" t="s">
        <v>68</v>
      </c>
      <c r="AY379" s="240" t="s">
        <v>131</v>
      </c>
    </row>
    <row r="380" s="13" customFormat="1">
      <c r="B380" s="241"/>
      <c r="C380" s="242"/>
      <c r="D380" s="227" t="s">
        <v>142</v>
      </c>
      <c r="E380" s="243" t="s">
        <v>1</v>
      </c>
      <c r="F380" s="244" t="s">
        <v>1031</v>
      </c>
      <c r="G380" s="242"/>
      <c r="H380" s="245">
        <v>66600</v>
      </c>
      <c r="I380" s="246"/>
      <c r="J380" s="242"/>
      <c r="K380" s="242"/>
      <c r="L380" s="247"/>
      <c r="M380" s="248"/>
      <c r="N380" s="249"/>
      <c r="O380" s="249"/>
      <c r="P380" s="249"/>
      <c r="Q380" s="249"/>
      <c r="R380" s="249"/>
      <c r="S380" s="249"/>
      <c r="T380" s="250"/>
      <c r="AT380" s="251" t="s">
        <v>142</v>
      </c>
      <c r="AU380" s="251" t="s">
        <v>76</v>
      </c>
      <c r="AV380" s="13" t="s">
        <v>145</v>
      </c>
      <c r="AW380" s="13" t="s">
        <v>30</v>
      </c>
      <c r="AX380" s="13" t="s">
        <v>68</v>
      </c>
      <c r="AY380" s="251" t="s">
        <v>131</v>
      </c>
    </row>
    <row r="381" s="14" customFormat="1">
      <c r="B381" s="252"/>
      <c r="C381" s="253"/>
      <c r="D381" s="227" t="s">
        <v>142</v>
      </c>
      <c r="E381" s="254" t="s">
        <v>1</v>
      </c>
      <c r="F381" s="255" t="s">
        <v>146</v>
      </c>
      <c r="G381" s="253"/>
      <c r="H381" s="256">
        <v>66600</v>
      </c>
      <c r="I381" s="257"/>
      <c r="J381" s="253"/>
      <c r="K381" s="253"/>
      <c r="L381" s="258"/>
      <c r="M381" s="259"/>
      <c r="N381" s="260"/>
      <c r="O381" s="260"/>
      <c r="P381" s="260"/>
      <c r="Q381" s="260"/>
      <c r="R381" s="260"/>
      <c r="S381" s="260"/>
      <c r="T381" s="261"/>
      <c r="AT381" s="262" t="s">
        <v>142</v>
      </c>
      <c r="AU381" s="262" t="s">
        <v>76</v>
      </c>
      <c r="AV381" s="14" t="s">
        <v>138</v>
      </c>
      <c r="AW381" s="14" t="s">
        <v>30</v>
      </c>
      <c r="AX381" s="14" t="s">
        <v>31</v>
      </c>
      <c r="AY381" s="262" t="s">
        <v>131</v>
      </c>
    </row>
    <row r="382" s="1" customFormat="1" ht="16.5" customHeight="1">
      <c r="B382" s="37"/>
      <c r="C382" s="216" t="s">
        <v>1032</v>
      </c>
      <c r="D382" s="216" t="s">
        <v>133</v>
      </c>
      <c r="E382" s="217" t="s">
        <v>1033</v>
      </c>
      <c r="F382" s="218" t="s">
        <v>1034</v>
      </c>
      <c r="G382" s="219" t="s">
        <v>240</v>
      </c>
      <c r="H382" s="220">
        <v>74600</v>
      </c>
      <c r="I382" s="221"/>
      <c r="J382" s="220">
        <f>ROUND(I382*H382,1)</f>
        <v>0</v>
      </c>
      <c r="K382" s="218" t="s">
        <v>137</v>
      </c>
      <c r="L382" s="42"/>
      <c r="M382" s="222" t="s">
        <v>1</v>
      </c>
      <c r="N382" s="223" t="s">
        <v>39</v>
      </c>
      <c r="O382" s="78"/>
      <c r="P382" s="224">
        <f>O382*H382</f>
        <v>0</v>
      </c>
      <c r="Q382" s="224">
        <v>0</v>
      </c>
      <c r="R382" s="224">
        <f>Q382*H382</f>
        <v>0</v>
      </c>
      <c r="S382" s="224">
        <v>0</v>
      </c>
      <c r="T382" s="225">
        <f>S382*H382</f>
        <v>0</v>
      </c>
      <c r="AR382" s="16" t="s">
        <v>138</v>
      </c>
      <c r="AT382" s="16" t="s">
        <v>133</v>
      </c>
      <c r="AU382" s="16" t="s">
        <v>76</v>
      </c>
      <c r="AY382" s="16" t="s">
        <v>131</v>
      </c>
      <c r="BE382" s="226">
        <f>IF(N382="základní",J382,0)</f>
        <v>0</v>
      </c>
      <c r="BF382" s="226">
        <f>IF(N382="snížená",J382,0)</f>
        <v>0</v>
      </c>
      <c r="BG382" s="226">
        <f>IF(N382="zákl. přenesená",J382,0)</f>
        <v>0</v>
      </c>
      <c r="BH382" s="226">
        <f>IF(N382="sníž. přenesená",J382,0)</f>
        <v>0</v>
      </c>
      <c r="BI382" s="226">
        <f>IF(N382="nulová",J382,0)</f>
        <v>0</v>
      </c>
      <c r="BJ382" s="16" t="s">
        <v>31</v>
      </c>
      <c r="BK382" s="226">
        <f>ROUND(I382*H382,1)</f>
        <v>0</v>
      </c>
      <c r="BL382" s="16" t="s">
        <v>138</v>
      </c>
      <c r="BM382" s="16" t="s">
        <v>1035</v>
      </c>
    </row>
    <row r="383" s="1" customFormat="1">
      <c r="B383" s="37"/>
      <c r="C383" s="38"/>
      <c r="D383" s="227" t="s">
        <v>140</v>
      </c>
      <c r="E383" s="38"/>
      <c r="F383" s="228" t="s">
        <v>1036</v>
      </c>
      <c r="G383" s="38"/>
      <c r="H383" s="38"/>
      <c r="I383" s="142"/>
      <c r="J383" s="38"/>
      <c r="K383" s="38"/>
      <c r="L383" s="42"/>
      <c r="M383" s="229"/>
      <c r="N383" s="78"/>
      <c r="O383" s="78"/>
      <c r="P383" s="78"/>
      <c r="Q383" s="78"/>
      <c r="R383" s="78"/>
      <c r="S383" s="78"/>
      <c r="T383" s="79"/>
      <c r="AT383" s="16" t="s">
        <v>140</v>
      </c>
      <c r="AU383" s="16" t="s">
        <v>76</v>
      </c>
    </row>
    <row r="384" s="12" customFormat="1">
      <c r="B384" s="230"/>
      <c r="C384" s="231"/>
      <c r="D384" s="227" t="s">
        <v>142</v>
      </c>
      <c r="E384" s="232" t="s">
        <v>1</v>
      </c>
      <c r="F384" s="233" t="s">
        <v>758</v>
      </c>
      <c r="G384" s="231"/>
      <c r="H384" s="234">
        <v>66600</v>
      </c>
      <c r="I384" s="235"/>
      <c r="J384" s="231"/>
      <c r="K384" s="231"/>
      <c r="L384" s="236"/>
      <c r="M384" s="237"/>
      <c r="N384" s="238"/>
      <c r="O384" s="238"/>
      <c r="P384" s="238"/>
      <c r="Q384" s="238"/>
      <c r="R384" s="238"/>
      <c r="S384" s="238"/>
      <c r="T384" s="239"/>
      <c r="AT384" s="240" t="s">
        <v>142</v>
      </c>
      <c r="AU384" s="240" t="s">
        <v>76</v>
      </c>
      <c r="AV384" s="12" t="s">
        <v>76</v>
      </c>
      <c r="AW384" s="12" t="s">
        <v>30</v>
      </c>
      <c r="AX384" s="12" t="s">
        <v>68</v>
      </c>
      <c r="AY384" s="240" t="s">
        <v>131</v>
      </c>
    </row>
    <row r="385" s="13" customFormat="1">
      <c r="B385" s="241"/>
      <c r="C385" s="242"/>
      <c r="D385" s="227" t="s">
        <v>142</v>
      </c>
      <c r="E385" s="243" t="s">
        <v>1</v>
      </c>
      <c r="F385" s="244" t="s">
        <v>1037</v>
      </c>
      <c r="G385" s="242"/>
      <c r="H385" s="245">
        <v>66600</v>
      </c>
      <c r="I385" s="246"/>
      <c r="J385" s="242"/>
      <c r="K385" s="242"/>
      <c r="L385" s="247"/>
      <c r="M385" s="248"/>
      <c r="N385" s="249"/>
      <c r="O385" s="249"/>
      <c r="P385" s="249"/>
      <c r="Q385" s="249"/>
      <c r="R385" s="249"/>
      <c r="S385" s="249"/>
      <c r="T385" s="250"/>
      <c r="AT385" s="251" t="s">
        <v>142</v>
      </c>
      <c r="AU385" s="251" t="s">
        <v>76</v>
      </c>
      <c r="AV385" s="13" t="s">
        <v>145</v>
      </c>
      <c r="AW385" s="13" t="s">
        <v>30</v>
      </c>
      <c r="AX385" s="13" t="s">
        <v>68</v>
      </c>
      <c r="AY385" s="251" t="s">
        <v>131</v>
      </c>
    </row>
    <row r="386" s="12" customFormat="1">
      <c r="B386" s="230"/>
      <c r="C386" s="231"/>
      <c r="D386" s="227" t="s">
        <v>142</v>
      </c>
      <c r="E386" s="232" t="s">
        <v>1</v>
      </c>
      <c r="F386" s="233" t="s">
        <v>1024</v>
      </c>
      <c r="G386" s="231"/>
      <c r="H386" s="234">
        <v>8000</v>
      </c>
      <c r="I386" s="235"/>
      <c r="J386" s="231"/>
      <c r="K386" s="231"/>
      <c r="L386" s="236"/>
      <c r="M386" s="237"/>
      <c r="N386" s="238"/>
      <c r="O386" s="238"/>
      <c r="P386" s="238"/>
      <c r="Q386" s="238"/>
      <c r="R386" s="238"/>
      <c r="S386" s="238"/>
      <c r="T386" s="239"/>
      <c r="AT386" s="240" t="s">
        <v>142</v>
      </c>
      <c r="AU386" s="240" t="s">
        <v>76</v>
      </c>
      <c r="AV386" s="12" t="s">
        <v>76</v>
      </c>
      <c r="AW386" s="12" t="s">
        <v>30</v>
      </c>
      <c r="AX386" s="12" t="s">
        <v>68</v>
      </c>
      <c r="AY386" s="240" t="s">
        <v>131</v>
      </c>
    </row>
    <row r="387" s="13" customFormat="1">
      <c r="B387" s="241"/>
      <c r="C387" s="242"/>
      <c r="D387" s="227" t="s">
        <v>142</v>
      </c>
      <c r="E387" s="243" t="s">
        <v>1</v>
      </c>
      <c r="F387" s="244" t="s">
        <v>1038</v>
      </c>
      <c r="G387" s="242"/>
      <c r="H387" s="245">
        <v>8000</v>
      </c>
      <c r="I387" s="246"/>
      <c r="J387" s="242"/>
      <c r="K387" s="242"/>
      <c r="L387" s="247"/>
      <c r="M387" s="248"/>
      <c r="N387" s="249"/>
      <c r="O387" s="249"/>
      <c r="P387" s="249"/>
      <c r="Q387" s="249"/>
      <c r="R387" s="249"/>
      <c r="S387" s="249"/>
      <c r="T387" s="250"/>
      <c r="AT387" s="251" t="s">
        <v>142</v>
      </c>
      <c r="AU387" s="251" t="s">
        <v>76</v>
      </c>
      <c r="AV387" s="13" t="s">
        <v>145</v>
      </c>
      <c r="AW387" s="13" t="s">
        <v>30</v>
      </c>
      <c r="AX387" s="13" t="s">
        <v>68</v>
      </c>
      <c r="AY387" s="251" t="s">
        <v>131</v>
      </c>
    </row>
    <row r="388" s="14" customFormat="1">
      <c r="B388" s="252"/>
      <c r="C388" s="253"/>
      <c r="D388" s="227" t="s">
        <v>142</v>
      </c>
      <c r="E388" s="254" t="s">
        <v>1</v>
      </c>
      <c r="F388" s="255" t="s">
        <v>146</v>
      </c>
      <c r="G388" s="253"/>
      <c r="H388" s="256">
        <v>74600</v>
      </c>
      <c r="I388" s="257"/>
      <c r="J388" s="253"/>
      <c r="K388" s="253"/>
      <c r="L388" s="258"/>
      <c r="M388" s="259"/>
      <c r="N388" s="260"/>
      <c r="O388" s="260"/>
      <c r="P388" s="260"/>
      <c r="Q388" s="260"/>
      <c r="R388" s="260"/>
      <c r="S388" s="260"/>
      <c r="T388" s="261"/>
      <c r="AT388" s="262" t="s">
        <v>142</v>
      </c>
      <c r="AU388" s="262" t="s">
        <v>76</v>
      </c>
      <c r="AV388" s="14" t="s">
        <v>138</v>
      </c>
      <c r="AW388" s="14" t="s">
        <v>30</v>
      </c>
      <c r="AX388" s="14" t="s">
        <v>31</v>
      </c>
      <c r="AY388" s="262" t="s">
        <v>131</v>
      </c>
    </row>
    <row r="389" s="1" customFormat="1" ht="16.5" customHeight="1">
      <c r="B389" s="37"/>
      <c r="C389" s="216" t="s">
        <v>1039</v>
      </c>
      <c r="D389" s="216" t="s">
        <v>133</v>
      </c>
      <c r="E389" s="217" t="s">
        <v>286</v>
      </c>
      <c r="F389" s="218" t="s">
        <v>287</v>
      </c>
      <c r="G389" s="219" t="s">
        <v>149</v>
      </c>
      <c r="H389" s="220">
        <v>5550</v>
      </c>
      <c r="I389" s="221"/>
      <c r="J389" s="220">
        <f>ROUND(I389*H389,1)</f>
        <v>0</v>
      </c>
      <c r="K389" s="218" t="s">
        <v>137</v>
      </c>
      <c r="L389" s="42"/>
      <c r="M389" s="222" t="s">
        <v>1</v>
      </c>
      <c r="N389" s="223" t="s">
        <v>39</v>
      </c>
      <c r="O389" s="78"/>
      <c r="P389" s="224">
        <f>O389*H389</f>
        <v>0</v>
      </c>
      <c r="Q389" s="224">
        <v>0</v>
      </c>
      <c r="R389" s="224">
        <f>Q389*H389</f>
        <v>0</v>
      </c>
      <c r="S389" s="224">
        <v>0</v>
      </c>
      <c r="T389" s="225">
        <f>S389*H389</f>
        <v>0</v>
      </c>
      <c r="AR389" s="16" t="s">
        <v>138</v>
      </c>
      <c r="AT389" s="16" t="s">
        <v>133</v>
      </c>
      <c r="AU389" s="16" t="s">
        <v>76</v>
      </c>
      <c r="AY389" s="16" t="s">
        <v>131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6" t="s">
        <v>31</v>
      </c>
      <c r="BK389" s="226">
        <f>ROUND(I389*H389,1)</f>
        <v>0</v>
      </c>
      <c r="BL389" s="16" t="s">
        <v>138</v>
      </c>
      <c r="BM389" s="16" t="s">
        <v>1040</v>
      </c>
    </row>
    <row r="390" s="1" customFormat="1">
      <c r="B390" s="37"/>
      <c r="C390" s="38"/>
      <c r="D390" s="227" t="s">
        <v>140</v>
      </c>
      <c r="E390" s="38"/>
      <c r="F390" s="228" t="s">
        <v>289</v>
      </c>
      <c r="G390" s="38"/>
      <c r="H390" s="38"/>
      <c r="I390" s="142"/>
      <c r="J390" s="38"/>
      <c r="K390" s="38"/>
      <c r="L390" s="42"/>
      <c r="M390" s="229"/>
      <c r="N390" s="78"/>
      <c r="O390" s="78"/>
      <c r="P390" s="78"/>
      <c r="Q390" s="78"/>
      <c r="R390" s="78"/>
      <c r="S390" s="78"/>
      <c r="T390" s="79"/>
      <c r="AT390" s="16" t="s">
        <v>140</v>
      </c>
      <c r="AU390" s="16" t="s">
        <v>76</v>
      </c>
    </row>
    <row r="391" s="12" customFormat="1">
      <c r="B391" s="230"/>
      <c r="C391" s="231"/>
      <c r="D391" s="227" t="s">
        <v>142</v>
      </c>
      <c r="E391" s="232" t="s">
        <v>1</v>
      </c>
      <c r="F391" s="233" t="s">
        <v>683</v>
      </c>
      <c r="G391" s="231"/>
      <c r="H391" s="234">
        <v>5000</v>
      </c>
      <c r="I391" s="235"/>
      <c r="J391" s="231"/>
      <c r="K391" s="231"/>
      <c r="L391" s="236"/>
      <c r="M391" s="237"/>
      <c r="N391" s="238"/>
      <c r="O391" s="238"/>
      <c r="P391" s="238"/>
      <c r="Q391" s="238"/>
      <c r="R391" s="238"/>
      <c r="S391" s="238"/>
      <c r="T391" s="239"/>
      <c r="AT391" s="240" t="s">
        <v>142</v>
      </c>
      <c r="AU391" s="240" t="s">
        <v>76</v>
      </c>
      <c r="AV391" s="12" t="s">
        <v>76</v>
      </c>
      <c r="AW391" s="12" t="s">
        <v>30</v>
      </c>
      <c r="AX391" s="12" t="s">
        <v>68</v>
      </c>
      <c r="AY391" s="240" t="s">
        <v>131</v>
      </c>
    </row>
    <row r="392" s="13" customFormat="1">
      <c r="B392" s="241"/>
      <c r="C392" s="242"/>
      <c r="D392" s="227" t="s">
        <v>142</v>
      </c>
      <c r="E392" s="243" t="s">
        <v>1</v>
      </c>
      <c r="F392" s="244" t="s">
        <v>1041</v>
      </c>
      <c r="G392" s="242"/>
      <c r="H392" s="245">
        <v>5000</v>
      </c>
      <c r="I392" s="246"/>
      <c r="J392" s="242"/>
      <c r="K392" s="242"/>
      <c r="L392" s="247"/>
      <c r="M392" s="248"/>
      <c r="N392" s="249"/>
      <c r="O392" s="249"/>
      <c r="P392" s="249"/>
      <c r="Q392" s="249"/>
      <c r="R392" s="249"/>
      <c r="S392" s="249"/>
      <c r="T392" s="250"/>
      <c r="AT392" s="251" t="s">
        <v>142</v>
      </c>
      <c r="AU392" s="251" t="s">
        <v>76</v>
      </c>
      <c r="AV392" s="13" t="s">
        <v>145</v>
      </c>
      <c r="AW392" s="13" t="s">
        <v>30</v>
      </c>
      <c r="AX392" s="13" t="s">
        <v>68</v>
      </c>
      <c r="AY392" s="251" t="s">
        <v>131</v>
      </c>
    </row>
    <row r="393" s="12" customFormat="1">
      <c r="B393" s="230"/>
      <c r="C393" s="231"/>
      <c r="D393" s="227" t="s">
        <v>142</v>
      </c>
      <c r="E393" s="232" t="s">
        <v>1</v>
      </c>
      <c r="F393" s="233" t="s">
        <v>1042</v>
      </c>
      <c r="G393" s="231"/>
      <c r="H393" s="234">
        <v>550</v>
      </c>
      <c r="I393" s="235"/>
      <c r="J393" s="231"/>
      <c r="K393" s="231"/>
      <c r="L393" s="236"/>
      <c r="M393" s="237"/>
      <c r="N393" s="238"/>
      <c r="O393" s="238"/>
      <c r="P393" s="238"/>
      <c r="Q393" s="238"/>
      <c r="R393" s="238"/>
      <c r="S393" s="238"/>
      <c r="T393" s="239"/>
      <c r="AT393" s="240" t="s">
        <v>142</v>
      </c>
      <c r="AU393" s="240" t="s">
        <v>76</v>
      </c>
      <c r="AV393" s="12" t="s">
        <v>76</v>
      </c>
      <c r="AW393" s="12" t="s">
        <v>30</v>
      </c>
      <c r="AX393" s="12" t="s">
        <v>68</v>
      </c>
      <c r="AY393" s="240" t="s">
        <v>131</v>
      </c>
    </row>
    <row r="394" s="13" customFormat="1">
      <c r="B394" s="241"/>
      <c r="C394" s="242"/>
      <c r="D394" s="227" t="s">
        <v>142</v>
      </c>
      <c r="E394" s="243" t="s">
        <v>1</v>
      </c>
      <c r="F394" s="244" t="s">
        <v>1043</v>
      </c>
      <c r="G394" s="242"/>
      <c r="H394" s="245">
        <v>550</v>
      </c>
      <c r="I394" s="246"/>
      <c r="J394" s="242"/>
      <c r="K394" s="242"/>
      <c r="L394" s="247"/>
      <c r="M394" s="248"/>
      <c r="N394" s="249"/>
      <c r="O394" s="249"/>
      <c r="P394" s="249"/>
      <c r="Q394" s="249"/>
      <c r="R394" s="249"/>
      <c r="S394" s="249"/>
      <c r="T394" s="250"/>
      <c r="AT394" s="251" t="s">
        <v>142</v>
      </c>
      <c r="AU394" s="251" t="s">
        <v>76</v>
      </c>
      <c r="AV394" s="13" t="s">
        <v>145</v>
      </c>
      <c r="AW394" s="13" t="s">
        <v>30</v>
      </c>
      <c r="AX394" s="13" t="s">
        <v>68</v>
      </c>
      <c r="AY394" s="251" t="s">
        <v>131</v>
      </c>
    </row>
    <row r="395" s="14" customFormat="1">
      <c r="B395" s="252"/>
      <c r="C395" s="253"/>
      <c r="D395" s="227" t="s">
        <v>142</v>
      </c>
      <c r="E395" s="254" t="s">
        <v>1</v>
      </c>
      <c r="F395" s="255" t="s">
        <v>146</v>
      </c>
      <c r="G395" s="253"/>
      <c r="H395" s="256">
        <v>5550</v>
      </c>
      <c r="I395" s="257"/>
      <c r="J395" s="253"/>
      <c r="K395" s="253"/>
      <c r="L395" s="258"/>
      <c r="M395" s="259"/>
      <c r="N395" s="260"/>
      <c r="O395" s="260"/>
      <c r="P395" s="260"/>
      <c r="Q395" s="260"/>
      <c r="R395" s="260"/>
      <c r="S395" s="260"/>
      <c r="T395" s="261"/>
      <c r="AT395" s="262" t="s">
        <v>142</v>
      </c>
      <c r="AU395" s="262" t="s">
        <v>76</v>
      </c>
      <c r="AV395" s="14" t="s">
        <v>138</v>
      </c>
      <c r="AW395" s="14" t="s">
        <v>30</v>
      </c>
      <c r="AX395" s="14" t="s">
        <v>31</v>
      </c>
      <c r="AY395" s="262" t="s">
        <v>131</v>
      </c>
    </row>
    <row r="396" s="1" customFormat="1" ht="16.5" customHeight="1">
      <c r="B396" s="37"/>
      <c r="C396" s="216" t="s">
        <v>1044</v>
      </c>
      <c r="D396" s="216" t="s">
        <v>133</v>
      </c>
      <c r="E396" s="217" t="s">
        <v>486</v>
      </c>
      <c r="F396" s="218" t="s">
        <v>487</v>
      </c>
      <c r="G396" s="219" t="s">
        <v>149</v>
      </c>
      <c r="H396" s="220">
        <v>9000</v>
      </c>
      <c r="I396" s="221"/>
      <c r="J396" s="220">
        <f>ROUND(I396*H396,1)</f>
        <v>0</v>
      </c>
      <c r="K396" s="218" t="s">
        <v>137</v>
      </c>
      <c r="L396" s="42"/>
      <c r="M396" s="222" t="s">
        <v>1</v>
      </c>
      <c r="N396" s="223" t="s">
        <v>39</v>
      </c>
      <c r="O396" s="78"/>
      <c r="P396" s="224">
        <f>O396*H396</f>
        <v>0</v>
      </c>
      <c r="Q396" s="224">
        <v>0</v>
      </c>
      <c r="R396" s="224">
        <f>Q396*H396</f>
        <v>0</v>
      </c>
      <c r="S396" s="224">
        <v>0</v>
      </c>
      <c r="T396" s="225">
        <f>S396*H396</f>
        <v>0</v>
      </c>
      <c r="AR396" s="16" t="s">
        <v>138</v>
      </c>
      <c r="AT396" s="16" t="s">
        <v>133</v>
      </c>
      <c r="AU396" s="16" t="s">
        <v>76</v>
      </c>
      <c r="AY396" s="16" t="s">
        <v>131</v>
      </c>
      <c r="BE396" s="226">
        <f>IF(N396="základní",J396,0)</f>
        <v>0</v>
      </c>
      <c r="BF396" s="226">
        <f>IF(N396="snížená",J396,0)</f>
        <v>0</v>
      </c>
      <c r="BG396" s="226">
        <f>IF(N396="zákl. přenesená",J396,0)</f>
        <v>0</v>
      </c>
      <c r="BH396" s="226">
        <f>IF(N396="sníž. přenesená",J396,0)</f>
        <v>0</v>
      </c>
      <c r="BI396" s="226">
        <f>IF(N396="nulová",J396,0)</f>
        <v>0</v>
      </c>
      <c r="BJ396" s="16" t="s">
        <v>31</v>
      </c>
      <c r="BK396" s="226">
        <f>ROUND(I396*H396,1)</f>
        <v>0</v>
      </c>
      <c r="BL396" s="16" t="s">
        <v>138</v>
      </c>
      <c r="BM396" s="16" t="s">
        <v>1045</v>
      </c>
    </row>
    <row r="397" s="1" customFormat="1">
      <c r="B397" s="37"/>
      <c r="C397" s="38"/>
      <c r="D397" s="227" t="s">
        <v>140</v>
      </c>
      <c r="E397" s="38"/>
      <c r="F397" s="228" t="s">
        <v>489</v>
      </c>
      <c r="G397" s="38"/>
      <c r="H397" s="38"/>
      <c r="I397" s="142"/>
      <c r="J397" s="38"/>
      <c r="K397" s="38"/>
      <c r="L397" s="42"/>
      <c r="M397" s="229"/>
      <c r="N397" s="78"/>
      <c r="O397" s="78"/>
      <c r="P397" s="78"/>
      <c r="Q397" s="78"/>
      <c r="R397" s="78"/>
      <c r="S397" s="78"/>
      <c r="T397" s="79"/>
      <c r="AT397" s="16" t="s">
        <v>140</v>
      </c>
      <c r="AU397" s="16" t="s">
        <v>76</v>
      </c>
    </row>
    <row r="398" s="12" customFormat="1">
      <c r="B398" s="230"/>
      <c r="C398" s="231"/>
      <c r="D398" s="227" t="s">
        <v>142</v>
      </c>
      <c r="E398" s="232" t="s">
        <v>1</v>
      </c>
      <c r="F398" s="233" t="s">
        <v>787</v>
      </c>
      <c r="G398" s="231"/>
      <c r="H398" s="234">
        <v>9000</v>
      </c>
      <c r="I398" s="235"/>
      <c r="J398" s="231"/>
      <c r="K398" s="231"/>
      <c r="L398" s="236"/>
      <c r="M398" s="237"/>
      <c r="N398" s="238"/>
      <c r="O398" s="238"/>
      <c r="P398" s="238"/>
      <c r="Q398" s="238"/>
      <c r="R398" s="238"/>
      <c r="S398" s="238"/>
      <c r="T398" s="239"/>
      <c r="AT398" s="240" t="s">
        <v>142</v>
      </c>
      <c r="AU398" s="240" t="s">
        <v>76</v>
      </c>
      <c r="AV398" s="12" t="s">
        <v>76</v>
      </c>
      <c r="AW398" s="12" t="s">
        <v>30</v>
      </c>
      <c r="AX398" s="12" t="s">
        <v>68</v>
      </c>
      <c r="AY398" s="240" t="s">
        <v>131</v>
      </c>
    </row>
    <row r="399" s="13" customFormat="1">
      <c r="B399" s="241"/>
      <c r="C399" s="242"/>
      <c r="D399" s="227" t="s">
        <v>142</v>
      </c>
      <c r="E399" s="243" t="s">
        <v>1</v>
      </c>
      <c r="F399" s="244" t="s">
        <v>1046</v>
      </c>
      <c r="G399" s="242"/>
      <c r="H399" s="245">
        <v>9000</v>
      </c>
      <c r="I399" s="246"/>
      <c r="J399" s="242"/>
      <c r="K399" s="242"/>
      <c r="L399" s="247"/>
      <c r="M399" s="248"/>
      <c r="N399" s="249"/>
      <c r="O399" s="249"/>
      <c r="P399" s="249"/>
      <c r="Q399" s="249"/>
      <c r="R399" s="249"/>
      <c r="S399" s="249"/>
      <c r="T399" s="250"/>
      <c r="AT399" s="251" t="s">
        <v>142</v>
      </c>
      <c r="AU399" s="251" t="s">
        <v>76</v>
      </c>
      <c r="AV399" s="13" t="s">
        <v>145</v>
      </c>
      <c r="AW399" s="13" t="s">
        <v>30</v>
      </c>
      <c r="AX399" s="13" t="s">
        <v>68</v>
      </c>
      <c r="AY399" s="251" t="s">
        <v>131</v>
      </c>
    </row>
    <row r="400" s="14" customFormat="1">
      <c r="B400" s="252"/>
      <c r="C400" s="253"/>
      <c r="D400" s="227" t="s">
        <v>142</v>
      </c>
      <c r="E400" s="254" t="s">
        <v>1</v>
      </c>
      <c r="F400" s="255" t="s">
        <v>146</v>
      </c>
      <c r="G400" s="253"/>
      <c r="H400" s="256">
        <v>9000</v>
      </c>
      <c r="I400" s="257"/>
      <c r="J400" s="253"/>
      <c r="K400" s="253"/>
      <c r="L400" s="258"/>
      <c r="M400" s="259"/>
      <c r="N400" s="260"/>
      <c r="O400" s="260"/>
      <c r="P400" s="260"/>
      <c r="Q400" s="260"/>
      <c r="R400" s="260"/>
      <c r="S400" s="260"/>
      <c r="T400" s="261"/>
      <c r="AT400" s="262" t="s">
        <v>142</v>
      </c>
      <c r="AU400" s="262" t="s">
        <v>76</v>
      </c>
      <c r="AV400" s="14" t="s">
        <v>138</v>
      </c>
      <c r="AW400" s="14" t="s">
        <v>30</v>
      </c>
      <c r="AX400" s="14" t="s">
        <v>31</v>
      </c>
      <c r="AY400" s="262" t="s">
        <v>131</v>
      </c>
    </row>
    <row r="401" s="1" customFormat="1" ht="16.5" customHeight="1">
      <c r="B401" s="37"/>
      <c r="C401" s="216" t="s">
        <v>1047</v>
      </c>
      <c r="D401" s="216" t="s">
        <v>133</v>
      </c>
      <c r="E401" s="217" t="s">
        <v>449</v>
      </c>
      <c r="F401" s="218" t="s">
        <v>450</v>
      </c>
      <c r="G401" s="219" t="s">
        <v>136</v>
      </c>
      <c r="H401" s="220">
        <v>44.600000000000001</v>
      </c>
      <c r="I401" s="221"/>
      <c r="J401" s="220">
        <f>ROUND(I401*H401,1)</f>
        <v>0</v>
      </c>
      <c r="K401" s="218" t="s">
        <v>137</v>
      </c>
      <c r="L401" s="42"/>
      <c r="M401" s="222" t="s">
        <v>1</v>
      </c>
      <c r="N401" s="223" t="s">
        <v>39</v>
      </c>
      <c r="O401" s="78"/>
      <c r="P401" s="224">
        <f>O401*H401</f>
        <v>0</v>
      </c>
      <c r="Q401" s="224">
        <v>0</v>
      </c>
      <c r="R401" s="224">
        <f>Q401*H401</f>
        <v>0</v>
      </c>
      <c r="S401" s="224">
        <v>0</v>
      </c>
      <c r="T401" s="225">
        <f>S401*H401</f>
        <v>0</v>
      </c>
      <c r="AR401" s="16" t="s">
        <v>138</v>
      </c>
      <c r="AT401" s="16" t="s">
        <v>133</v>
      </c>
      <c r="AU401" s="16" t="s">
        <v>76</v>
      </c>
      <c r="AY401" s="16" t="s">
        <v>131</v>
      </c>
      <c r="BE401" s="226">
        <f>IF(N401="základní",J401,0)</f>
        <v>0</v>
      </c>
      <c r="BF401" s="226">
        <f>IF(N401="snížená",J401,0)</f>
        <v>0</v>
      </c>
      <c r="BG401" s="226">
        <f>IF(N401="zákl. přenesená",J401,0)</f>
        <v>0</v>
      </c>
      <c r="BH401" s="226">
        <f>IF(N401="sníž. přenesená",J401,0)</f>
        <v>0</v>
      </c>
      <c r="BI401" s="226">
        <f>IF(N401="nulová",J401,0)</f>
        <v>0</v>
      </c>
      <c r="BJ401" s="16" t="s">
        <v>31</v>
      </c>
      <c r="BK401" s="226">
        <f>ROUND(I401*H401,1)</f>
        <v>0</v>
      </c>
      <c r="BL401" s="16" t="s">
        <v>138</v>
      </c>
      <c r="BM401" s="16" t="s">
        <v>1048</v>
      </c>
    </row>
    <row r="402" s="1" customFormat="1">
      <c r="B402" s="37"/>
      <c r="C402" s="38"/>
      <c r="D402" s="227" t="s">
        <v>140</v>
      </c>
      <c r="E402" s="38"/>
      <c r="F402" s="228" t="s">
        <v>452</v>
      </c>
      <c r="G402" s="38"/>
      <c r="H402" s="38"/>
      <c r="I402" s="142"/>
      <c r="J402" s="38"/>
      <c r="K402" s="38"/>
      <c r="L402" s="42"/>
      <c r="M402" s="229"/>
      <c r="N402" s="78"/>
      <c r="O402" s="78"/>
      <c r="P402" s="78"/>
      <c r="Q402" s="78"/>
      <c r="R402" s="78"/>
      <c r="S402" s="78"/>
      <c r="T402" s="79"/>
      <c r="AT402" s="16" t="s">
        <v>140</v>
      </c>
      <c r="AU402" s="16" t="s">
        <v>76</v>
      </c>
    </row>
    <row r="403" s="12" customFormat="1">
      <c r="B403" s="230"/>
      <c r="C403" s="231"/>
      <c r="D403" s="227" t="s">
        <v>142</v>
      </c>
      <c r="E403" s="232" t="s">
        <v>1</v>
      </c>
      <c r="F403" s="233" t="s">
        <v>1049</v>
      </c>
      <c r="G403" s="231"/>
      <c r="H403" s="234">
        <v>26.600000000000001</v>
      </c>
      <c r="I403" s="235"/>
      <c r="J403" s="231"/>
      <c r="K403" s="231"/>
      <c r="L403" s="236"/>
      <c r="M403" s="237"/>
      <c r="N403" s="238"/>
      <c r="O403" s="238"/>
      <c r="P403" s="238"/>
      <c r="Q403" s="238"/>
      <c r="R403" s="238"/>
      <c r="S403" s="238"/>
      <c r="T403" s="239"/>
      <c r="AT403" s="240" t="s">
        <v>142</v>
      </c>
      <c r="AU403" s="240" t="s">
        <v>76</v>
      </c>
      <c r="AV403" s="12" t="s">
        <v>76</v>
      </c>
      <c r="AW403" s="12" t="s">
        <v>30</v>
      </c>
      <c r="AX403" s="12" t="s">
        <v>68</v>
      </c>
      <c r="AY403" s="240" t="s">
        <v>131</v>
      </c>
    </row>
    <row r="404" s="13" customFormat="1">
      <c r="B404" s="241"/>
      <c r="C404" s="242"/>
      <c r="D404" s="227" t="s">
        <v>142</v>
      </c>
      <c r="E404" s="243" t="s">
        <v>1</v>
      </c>
      <c r="F404" s="244" t="s">
        <v>1050</v>
      </c>
      <c r="G404" s="242"/>
      <c r="H404" s="245">
        <v>26.600000000000001</v>
      </c>
      <c r="I404" s="246"/>
      <c r="J404" s="242"/>
      <c r="K404" s="242"/>
      <c r="L404" s="247"/>
      <c r="M404" s="248"/>
      <c r="N404" s="249"/>
      <c r="O404" s="249"/>
      <c r="P404" s="249"/>
      <c r="Q404" s="249"/>
      <c r="R404" s="249"/>
      <c r="S404" s="249"/>
      <c r="T404" s="250"/>
      <c r="AT404" s="251" t="s">
        <v>142</v>
      </c>
      <c r="AU404" s="251" t="s">
        <v>76</v>
      </c>
      <c r="AV404" s="13" t="s">
        <v>145</v>
      </c>
      <c r="AW404" s="13" t="s">
        <v>30</v>
      </c>
      <c r="AX404" s="13" t="s">
        <v>68</v>
      </c>
      <c r="AY404" s="251" t="s">
        <v>131</v>
      </c>
    </row>
    <row r="405" s="12" customFormat="1">
      <c r="B405" s="230"/>
      <c r="C405" s="231"/>
      <c r="D405" s="227" t="s">
        <v>142</v>
      </c>
      <c r="E405" s="232" t="s">
        <v>1</v>
      </c>
      <c r="F405" s="233" t="s">
        <v>1051</v>
      </c>
      <c r="G405" s="231"/>
      <c r="H405" s="234">
        <v>18</v>
      </c>
      <c r="I405" s="235"/>
      <c r="J405" s="231"/>
      <c r="K405" s="231"/>
      <c r="L405" s="236"/>
      <c r="M405" s="237"/>
      <c r="N405" s="238"/>
      <c r="O405" s="238"/>
      <c r="P405" s="238"/>
      <c r="Q405" s="238"/>
      <c r="R405" s="238"/>
      <c r="S405" s="238"/>
      <c r="T405" s="239"/>
      <c r="AT405" s="240" t="s">
        <v>142</v>
      </c>
      <c r="AU405" s="240" t="s">
        <v>76</v>
      </c>
      <c r="AV405" s="12" t="s">
        <v>76</v>
      </c>
      <c r="AW405" s="12" t="s">
        <v>30</v>
      </c>
      <c r="AX405" s="12" t="s">
        <v>68</v>
      </c>
      <c r="AY405" s="240" t="s">
        <v>131</v>
      </c>
    </row>
    <row r="406" s="13" customFormat="1">
      <c r="B406" s="241"/>
      <c r="C406" s="242"/>
      <c r="D406" s="227" t="s">
        <v>142</v>
      </c>
      <c r="E406" s="243" t="s">
        <v>1</v>
      </c>
      <c r="F406" s="244" t="s">
        <v>1052</v>
      </c>
      <c r="G406" s="242"/>
      <c r="H406" s="245">
        <v>18</v>
      </c>
      <c r="I406" s="246"/>
      <c r="J406" s="242"/>
      <c r="K406" s="242"/>
      <c r="L406" s="247"/>
      <c r="M406" s="248"/>
      <c r="N406" s="249"/>
      <c r="O406" s="249"/>
      <c r="P406" s="249"/>
      <c r="Q406" s="249"/>
      <c r="R406" s="249"/>
      <c r="S406" s="249"/>
      <c r="T406" s="250"/>
      <c r="AT406" s="251" t="s">
        <v>142</v>
      </c>
      <c r="AU406" s="251" t="s">
        <v>76</v>
      </c>
      <c r="AV406" s="13" t="s">
        <v>145</v>
      </c>
      <c r="AW406" s="13" t="s">
        <v>30</v>
      </c>
      <c r="AX406" s="13" t="s">
        <v>68</v>
      </c>
      <c r="AY406" s="251" t="s">
        <v>131</v>
      </c>
    </row>
    <row r="407" s="14" customFormat="1">
      <c r="B407" s="252"/>
      <c r="C407" s="253"/>
      <c r="D407" s="227" t="s">
        <v>142</v>
      </c>
      <c r="E407" s="254" t="s">
        <v>1</v>
      </c>
      <c r="F407" s="255" t="s">
        <v>146</v>
      </c>
      <c r="G407" s="253"/>
      <c r="H407" s="256">
        <v>44.600000000000001</v>
      </c>
      <c r="I407" s="257"/>
      <c r="J407" s="253"/>
      <c r="K407" s="253"/>
      <c r="L407" s="258"/>
      <c r="M407" s="259"/>
      <c r="N407" s="260"/>
      <c r="O407" s="260"/>
      <c r="P407" s="260"/>
      <c r="Q407" s="260"/>
      <c r="R407" s="260"/>
      <c r="S407" s="260"/>
      <c r="T407" s="261"/>
      <c r="AT407" s="262" t="s">
        <v>142</v>
      </c>
      <c r="AU407" s="262" t="s">
        <v>76</v>
      </c>
      <c r="AV407" s="14" t="s">
        <v>138</v>
      </c>
      <c r="AW407" s="14" t="s">
        <v>30</v>
      </c>
      <c r="AX407" s="14" t="s">
        <v>31</v>
      </c>
      <c r="AY407" s="262" t="s">
        <v>131</v>
      </c>
    </row>
    <row r="408" s="1" customFormat="1" ht="16.5" customHeight="1">
      <c r="B408" s="37"/>
      <c r="C408" s="216" t="s">
        <v>1053</v>
      </c>
      <c r="D408" s="216" t="s">
        <v>133</v>
      </c>
      <c r="E408" s="217" t="s">
        <v>307</v>
      </c>
      <c r="F408" s="218" t="s">
        <v>1054</v>
      </c>
      <c r="G408" s="219" t="s">
        <v>136</v>
      </c>
      <c r="H408" s="220">
        <v>44.600000000000001</v>
      </c>
      <c r="I408" s="221"/>
      <c r="J408" s="220">
        <f>ROUND(I408*H408,1)</f>
        <v>0</v>
      </c>
      <c r="K408" s="218" t="s">
        <v>1</v>
      </c>
      <c r="L408" s="42"/>
      <c r="M408" s="222" t="s">
        <v>1</v>
      </c>
      <c r="N408" s="223" t="s">
        <v>39</v>
      </c>
      <c r="O408" s="78"/>
      <c r="P408" s="224">
        <f>O408*H408</f>
        <v>0</v>
      </c>
      <c r="Q408" s="224">
        <v>0</v>
      </c>
      <c r="R408" s="224">
        <f>Q408*H408</f>
        <v>0</v>
      </c>
      <c r="S408" s="224">
        <v>0</v>
      </c>
      <c r="T408" s="225">
        <f>S408*H408</f>
        <v>0</v>
      </c>
      <c r="AR408" s="16" t="s">
        <v>138</v>
      </c>
      <c r="AT408" s="16" t="s">
        <v>133</v>
      </c>
      <c r="AU408" s="16" t="s">
        <v>76</v>
      </c>
      <c r="AY408" s="16" t="s">
        <v>131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6" t="s">
        <v>31</v>
      </c>
      <c r="BK408" s="226">
        <f>ROUND(I408*H408,1)</f>
        <v>0</v>
      </c>
      <c r="BL408" s="16" t="s">
        <v>138</v>
      </c>
      <c r="BM408" s="16" t="s">
        <v>1055</v>
      </c>
    </row>
    <row r="409" s="1" customFormat="1">
      <c r="B409" s="37"/>
      <c r="C409" s="38"/>
      <c r="D409" s="227" t="s">
        <v>140</v>
      </c>
      <c r="E409" s="38"/>
      <c r="F409" s="228" t="s">
        <v>1056</v>
      </c>
      <c r="G409" s="38"/>
      <c r="H409" s="38"/>
      <c r="I409" s="142"/>
      <c r="J409" s="38"/>
      <c r="K409" s="38"/>
      <c r="L409" s="42"/>
      <c r="M409" s="229"/>
      <c r="N409" s="78"/>
      <c r="O409" s="78"/>
      <c r="P409" s="78"/>
      <c r="Q409" s="78"/>
      <c r="R409" s="78"/>
      <c r="S409" s="78"/>
      <c r="T409" s="79"/>
      <c r="AT409" s="16" t="s">
        <v>140</v>
      </c>
      <c r="AU409" s="16" t="s">
        <v>76</v>
      </c>
    </row>
    <row r="410" s="12" customFormat="1">
      <c r="B410" s="230"/>
      <c r="C410" s="231"/>
      <c r="D410" s="227" t="s">
        <v>142</v>
      </c>
      <c r="E410" s="232" t="s">
        <v>1</v>
      </c>
      <c r="F410" s="233" t="s">
        <v>1049</v>
      </c>
      <c r="G410" s="231"/>
      <c r="H410" s="234">
        <v>26.600000000000001</v>
      </c>
      <c r="I410" s="235"/>
      <c r="J410" s="231"/>
      <c r="K410" s="231"/>
      <c r="L410" s="236"/>
      <c r="M410" s="237"/>
      <c r="N410" s="238"/>
      <c r="O410" s="238"/>
      <c r="P410" s="238"/>
      <c r="Q410" s="238"/>
      <c r="R410" s="238"/>
      <c r="S410" s="238"/>
      <c r="T410" s="239"/>
      <c r="AT410" s="240" t="s">
        <v>142</v>
      </c>
      <c r="AU410" s="240" t="s">
        <v>76</v>
      </c>
      <c r="AV410" s="12" t="s">
        <v>76</v>
      </c>
      <c r="AW410" s="12" t="s">
        <v>30</v>
      </c>
      <c r="AX410" s="12" t="s">
        <v>68</v>
      </c>
      <c r="AY410" s="240" t="s">
        <v>131</v>
      </c>
    </row>
    <row r="411" s="13" customFormat="1">
      <c r="B411" s="241"/>
      <c r="C411" s="242"/>
      <c r="D411" s="227" t="s">
        <v>142</v>
      </c>
      <c r="E411" s="243" t="s">
        <v>1</v>
      </c>
      <c r="F411" s="244" t="s">
        <v>1057</v>
      </c>
      <c r="G411" s="242"/>
      <c r="H411" s="245">
        <v>26.600000000000001</v>
      </c>
      <c r="I411" s="246"/>
      <c r="J411" s="242"/>
      <c r="K411" s="242"/>
      <c r="L411" s="247"/>
      <c r="M411" s="248"/>
      <c r="N411" s="249"/>
      <c r="O411" s="249"/>
      <c r="P411" s="249"/>
      <c r="Q411" s="249"/>
      <c r="R411" s="249"/>
      <c r="S411" s="249"/>
      <c r="T411" s="250"/>
      <c r="AT411" s="251" t="s">
        <v>142</v>
      </c>
      <c r="AU411" s="251" t="s">
        <v>76</v>
      </c>
      <c r="AV411" s="13" t="s">
        <v>145</v>
      </c>
      <c r="AW411" s="13" t="s">
        <v>30</v>
      </c>
      <c r="AX411" s="13" t="s">
        <v>68</v>
      </c>
      <c r="AY411" s="251" t="s">
        <v>131</v>
      </c>
    </row>
    <row r="412" s="12" customFormat="1">
      <c r="B412" s="230"/>
      <c r="C412" s="231"/>
      <c r="D412" s="227" t="s">
        <v>142</v>
      </c>
      <c r="E412" s="232" t="s">
        <v>1</v>
      </c>
      <c r="F412" s="233" t="s">
        <v>1051</v>
      </c>
      <c r="G412" s="231"/>
      <c r="H412" s="234">
        <v>18</v>
      </c>
      <c r="I412" s="235"/>
      <c r="J412" s="231"/>
      <c r="K412" s="231"/>
      <c r="L412" s="236"/>
      <c r="M412" s="237"/>
      <c r="N412" s="238"/>
      <c r="O412" s="238"/>
      <c r="P412" s="238"/>
      <c r="Q412" s="238"/>
      <c r="R412" s="238"/>
      <c r="S412" s="238"/>
      <c r="T412" s="239"/>
      <c r="AT412" s="240" t="s">
        <v>142</v>
      </c>
      <c r="AU412" s="240" t="s">
        <v>76</v>
      </c>
      <c r="AV412" s="12" t="s">
        <v>76</v>
      </c>
      <c r="AW412" s="12" t="s">
        <v>30</v>
      </c>
      <c r="AX412" s="12" t="s">
        <v>68</v>
      </c>
      <c r="AY412" s="240" t="s">
        <v>131</v>
      </c>
    </row>
    <row r="413" s="13" customFormat="1">
      <c r="B413" s="241"/>
      <c r="C413" s="242"/>
      <c r="D413" s="227" t="s">
        <v>142</v>
      </c>
      <c r="E413" s="243" t="s">
        <v>1</v>
      </c>
      <c r="F413" s="244" t="s">
        <v>1058</v>
      </c>
      <c r="G413" s="242"/>
      <c r="H413" s="245">
        <v>18</v>
      </c>
      <c r="I413" s="246"/>
      <c r="J413" s="242"/>
      <c r="K413" s="242"/>
      <c r="L413" s="247"/>
      <c r="M413" s="248"/>
      <c r="N413" s="249"/>
      <c r="O413" s="249"/>
      <c r="P413" s="249"/>
      <c r="Q413" s="249"/>
      <c r="R413" s="249"/>
      <c r="S413" s="249"/>
      <c r="T413" s="250"/>
      <c r="AT413" s="251" t="s">
        <v>142</v>
      </c>
      <c r="AU413" s="251" t="s">
        <v>76</v>
      </c>
      <c r="AV413" s="13" t="s">
        <v>145</v>
      </c>
      <c r="AW413" s="13" t="s">
        <v>30</v>
      </c>
      <c r="AX413" s="13" t="s">
        <v>68</v>
      </c>
      <c r="AY413" s="251" t="s">
        <v>131</v>
      </c>
    </row>
    <row r="414" s="14" customFormat="1">
      <c r="B414" s="252"/>
      <c r="C414" s="253"/>
      <c r="D414" s="227" t="s">
        <v>142</v>
      </c>
      <c r="E414" s="254" t="s">
        <v>1</v>
      </c>
      <c r="F414" s="255" t="s">
        <v>146</v>
      </c>
      <c r="G414" s="253"/>
      <c r="H414" s="256">
        <v>44.600000000000001</v>
      </c>
      <c r="I414" s="257"/>
      <c r="J414" s="253"/>
      <c r="K414" s="253"/>
      <c r="L414" s="258"/>
      <c r="M414" s="259"/>
      <c r="N414" s="260"/>
      <c r="O414" s="260"/>
      <c r="P414" s="260"/>
      <c r="Q414" s="260"/>
      <c r="R414" s="260"/>
      <c r="S414" s="260"/>
      <c r="T414" s="261"/>
      <c r="AT414" s="262" t="s">
        <v>142</v>
      </c>
      <c r="AU414" s="262" t="s">
        <v>76</v>
      </c>
      <c r="AV414" s="14" t="s">
        <v>138</v>
      </c>
      <c r="AW414" s="14" t="s">
        <v>30</v>
      </c>
      <c r="AX414" s="14" t="s">
        <v>31</v>
      </c>
      <c r="AY414" s="262" t="s">
        <v>131</v>
      </c>
    </row>
    <row r="415" s="1" customFormat="1" ht="16.5" customHeight="1">
      <c r="B415" s="37"/>
      <c r="C415" s="263" t="s">
        <v>1059</v>
      </c>
      <c r="D415" s="263" t="s">
        <v>337</v>
      </c>
      <c r="E415" s="264" t="s">
        <v>458</v>
      </c>
      <c r="F415" s="265" t="s">
        <v>459</v>
      </c>
      <c r="G415" s="266" t="s">
        <v>377</v>
      </c>
      <c r="H415" s="267">
        <v>5994</v>
      </c>
      <c r="I415" s="268"/>
      <c r="J415" s="267">
        <f>ROUND(I415*H415,1)</f>
        <v>0</v>
      </c>
      <c r="K415" s="265" t="s">
        <v>137</v>
      </c>
      <c r="L415" s="269"/>
      <c r="M415" s="270" t="s">
        <v>1</v>
      </c>
      <c r="N415" s="271" t="s">
        <v>39</v>
      </c>
      <c r="O415" s="78"/>
      <c r="P415" s="224">
        <f>O415*H415</f>
        <v>0</v>
      </c>
      <c r="Q415" s="224">
        <v>1</v>
      </c>
      <c r="R415" s="224">
        <f>Q415*H415</f>
        <v>5994</v>
      </c>
      <c r="S415" s="224">
        <v>0</v>
      </c>
      <c r="T415" s="225">
        <f>S415*H415</f>
        <v>0</v>
      </c>
      <c r="AR415" s="16" t="s">
        <v>182</v>
      </c>
      <c r="AT415" s="16" t="s">
        <v>337</v>
      </c>
      <c r="AU415" s="16" t="s">
        <v>76</v>
      </c>
      <c r="AY415" s="16" t="s">
        <v>131</v>
      </c>
      <c r="BE415" s="226">
        <f>IF(N415="základní",J415,0)</f>
        <v>0</v>
      </c>
      <c r="BF415" s="226">
        <f>IF(N415="snížená",J415,0)</f>
        <v>0</v>
      </c>
      <c r="BG415" s="226">
        <f>IF(N415="zákl. přenesená",J415,0)</f>
        <v>0</v>
      </c>
      <c r="BH415" s="226">
        <f>IF(N415="sníž. přenesená",J415,0)</f>
        <v>0</v>
      </c>
      <c r="BI415" s="226">
        <f>IF(N415="nulová",J415,0)</f>
        <v>0</v>
      </c>
      <c r="BJ415" s="16" t="s">
        <v>31</v>
      </c>
      <c r="BK415" s="226">
        <f>ROUND(I415*H415,1)</f>
        <v>0</v>
      </c>
      <c r="BL415" s="16" t="s">
        <v>138</v>
      </c>
      <c r="BM415" s="16" t="s">
        <v>1060</v>
      </c>
    </row>
    <row r="416" s="1" customFormat="1">
      <c r="B416" s="37"/>
      <c r="C416" s="38"/>
      <c r="D416" s="227" t="s">
        <v>140</v>
      </c>
      <c r="E416" s="38"/>
      <c r="F416" s="228" t="s">
        <v>459</v>
      </c>
      <c r="G416" s="38"/>
      <c r="H416" s="38"/>
      <c r="I416" s="142"/>
      <c r="J416" s="38"/>
      <c r="K416" s="38"/>
      <c r="L416" s="42"/>
      <c r="M416" s="229"/>
      <c r="N416" s="78"/>
      <c r="O416" s="78"/>
      <c r="P416" s="78"/>
      <c r="Q416" s="78"/>
      <c r="R416" s="78"/>
      <c r="S416" s="78"/>
      <c r="T416" s="79"/>
      <c r="AT416" s="16" t="s">
        <v>140</v>
      </c>
      <c r="AU416" s="16" t="s">
        <v>76</v>
      </c>
    </row>
    <row r="417" s="12" customFormat="1">
      <c r="B417" s="230"/>
      <c r="C417" s="231"/>
      <c r="D417" s="227" t="s">
        <v>142</v>
      </c>
      <c r="E417" s="232" t="s">
        <v>1</v>
      </c>
      <c r="F417" s="233" t="s">
        <v>1061</v>
      </c>
      <c r="G417" s="231"/>
      <c r="H417" s="234">
        <v>5994</v>
      </c>
      <c r="I417" s="235"/>
      <c r="J417" s="231"/>
      <c r="K417" s="231"/>
      <c r="L417" s="236"/>
      <c r="M417" s="237"/>
      <c r="N417" s="238"/>
      <c r="O417" s="238"/>
      <c r="P417" s="238"/>
      <c r="Q417" s="238"/>
      <c r="R417" s="238"/>
      <c r="S417" s="238"/>
      <c r="T417" s="239"/>
      <c r="AT417" s="240" t="s">
        <v>142</v>
      </c>
      <c r="AU417" s="240" t="s">
        <v>76</v>
      </c>
      <c r="AV417" s="12" t="s">
        <v>76</v>
      </c>
      <c r="AW417" s="12" t="s">
        <v>30</v>
      </c>
      <c r="AX417" s="12" t="s">
        <v>68</v>
      </c>
      <c r="AY417" s="240" t="s">
        <v>131</v>
      </c>
    </row>
    <row r="418" s="13" customFormat="1">
      <c r="B418" s="241"/>
      <c r="C418" s="242"/>
      <c r="D418" s="227" t="s">
        <v>142</v>
      </c>
      <c r="E418" s="243" t="s">
        <v>1</v>
      </c>
      <c r="F418" s="244" t="s">
        <v>462</v>
      </c>
      <c r="G418" s="242"/>
      <c r="H418" s="245">
        <v>5994</v>
      </c>
      <c r="I418" s="246"/>
      <c r="J418" s="242"/>
      <c r="K418" s="242"/>
      <c r="L418" s="247"/>
      <c r="M418" s="248"/>
      <c r="N418" s="249"/>
      <c r="O418" s="249"/>
      <c r="P418" s="249"/>
      <c r="Q418" s="249"/>
      <c r="R418" s="249"/>
      <c r="S418" s="249"/>
      <c r="T418" s="250"/>
      <c r="AT418" s="251" t="s">
        <v>142</v>
      </c>
      <c r="AU418" s="251" t="s">
        <v>76</v>
      </c>
      <c r="AV418" s="13" t="s">
        <v>145</v>
      </c>
      <c r="AW418" s="13" t="s">
        <v>30</v>
      </c>
      <c r="AX418" s="13" t="s">
        <v>68</v>
      </c>
      <c r="AY418" s="251" t="s">
        <v>131</v>
      </c>
    </row>
    <row r="419" s="14" customFormat="1">
      <c r="B419" s="252"/>
      <c r="C419" s="253"/>
      <c r="D419" s="227" t="s">
        <v>142</v>
      </c>
      <c r="E419" s="254" t="s">
        <v>1</v>
      </c>
      <c r="F419" s="255" t="s">
        <v>146</v>
      </c>
      <c r="G419" s="253"/>
      <c r="H419" s="256">
        <v>5994</v>
      </c>
      <c r="I419" s="257"/>
      <c r="J419" s="253"/>
      <c r="K419" s="253"/>
      <c r="L419" s="258"/>
      <c r="M419" s="259"/>
      <c r="N419" s="260"/>
      <c r="O419" s="260"/>
      <c r="P419" s="260"/>
      <c r="Q419" s="260"/>
      <c r="R419" s="260"/>
      <c r="S419" s="260"/>
      <c r="T419" s="261"/>
      <c r="AT419" s="262" t="s">
        <v>142</v>
      </c>
      <c r="AU419" s="262" t="s">
        <v>76</v>
      </c>
      <c r="AV419" s="14" t="s">
        <v>138</v>
      </c>
      <c r="AW419" s="14" t="s">
        <v>30</v>
      </c>
      <c r="AX419" s="14" t="s">
        <v>31</v>
      </c>
      <c r="AY419" s="262" t="s">
        <v>131</v>
      </c>
    </row>
    <row r="420" s="1" customFormat="1" ht="16.5" customHeight="1">
      <c r="B420" s="37"/>
      <c r="C420" s="216" t="s">
        <v>1062</v>
      </c>
      <c r="D420" s="216" t="s">
        <v>133</v>
      </c>
      <c r="E420" s="217" t="s">
        <v>1063</v>
      </c>
      <c r="F420" s="218" t="s">
        <v>1064</v>
      </c>
      <c r="G420" s="219" t="s">
        <v>825</v>
      </c>
      <c r="H420" s="220">
        <v>99</v>
      </c>
      <c r="I420" s="221"/>
      <c r="J420" s="220">
        <f>ROUND(I420*H420,1)</f>
        <v>0</v>
      </c>
      <c r="K420" s="218" t="s">
        <v>1</v>
      </c>
      <c r="L420" s="42"/>
      <c r="M420" s="222" t="s">
        <v>1</v>
      </c>
      <c r="N420" s="223" t="s">
        <v>39</v>
      </c>
      <c r="O420" s="78"/>
      <c r="P420" s="224">
        <f>O420*H420</f>
        <v>0</v>
      </c>
      <c r="Q420" s="224">
        <v>0</v>
      </c>
      <c r="R420" s="224">
        <f>Q420*H420</f>
        <v>0</v>
      </c>
      <c r="S420" s="224">
        <v>0</v>
      </c>
      <c r="T420" s="225">
        <f>S420*H420</f>
        <v>0</v>
      </c>
      <c r="AR420" s="16" t="s">
        <v>138</v>
      </c>
      <c r="AT420" s="16" t="s">
        <v>133</v>
      </c>
      <c r="AU420" s="16" t="s">
        <v>76</v>
      </c>
      <c r="AY420" s="16" t="s">
        <v>131</v>
      </c>
      <c r="BE420" s="226">
        <f>IF(N420="základní",J420,0)</f>
        <v>0</v>
      </c>
      <c r="BF420" s="226">
        <f>IF(N420="snížená",J420,0)</f>
        <v>0</v>
      </c>
      <c r="BG420" s="226">
        <f>IF(N420="zákl. přenesená",J420,0)</f>
        <v>0</v>
      </c>
      <c r="BH420" s="226">
        <f>IF(N420="sníž. přenesená",J420,0)</f>
        <v>0</v>
      </c>
      <c r="BI420" s="226">
        <f>IF(N420="nulová",J420,0)</f>
        <v>0</v>
      </c>
      <c r="BJ420" s="16" t="s">
        <v>31</v>
      </c>
      <c r="BK420" s="226">
        <f>ROUND(I420*H420,1)</f>
        <v>0</v>
      </c>
      <c r="BL420" s="16" t="s">
        <v>138</v>
      </c>
      <c r="BM420" s="16" t="s">
        <v>1065</v>
      </c>
    </row>
    <row r="421" s="1" customFormat="1">
      <c r="B421" s="37"/>
      <c r="C421" s="38"/>
      <c r="D421" s="227" t="s">
        <v>140</v>
      </c>
      <c r="E421" s="38"/>
      <c r="F421" s="228" t="s">
        <v>1064</v>
      </c>
      <c r="G421" s="38"/>
      <c r="H421" s="38"/>
      <c r="I421" s="142"/>
      <c r="J421" s="38"/>
      <c r="K421" s="38"/>
      <c r="L421" s="42"/>
      <c r="M421" s="229"/>
      <c r="N421" s="78"/>
      <c r="O421" s="78"/>
      <c r="P421" s="78"/>
      <c r="Q421" s="78"/>
      <c r="R421" s="78"/>
      <c r="S421" s="78"/>
      <c r="T421" s="79"/>
      <c r="AT421" s="16" t="s">
        <v>140</v>
      </c>
      <c r="AU421" s="16" t="s">
        <v>76</v>
      </c>
    </row>
    <row r="422" s="12" customFormat="1">
      <c r="B422" s="230"/>
      <c r="C422" s="231"/>
      <c r="D422" s="227" t="s">
        <v>142</v>
      </c>
      <c r="E422" s="232" t="s">
        <v>1</v>
      </c>
      <c r="F422" s="233" t="s">
        <v>706</v>
      </c>
      <c r="G422" s="231"/>
      <c r="H422" s="234">
        <v>99</v>
      </c>
      <c r="I422" s="235"/>
      <c r="J422" s="231"/>
      <c r="K422" s="231"/>
      <c r="L422" s="236"/>
      <c r="M422" s="237"/>
      <c r="N422" s="238"/>
      <c r="O422" s="238"/>
      <c r="P422" s="238"/>
      <c r="Q422" s="238"/>
      <c r="R422" s="238"/>
      <c r="S422" s="238"/>
      <c r="T422" s="239"/>
      <c r="AT422" s="240" t="s">
        <v>142</v>
      </c>
      <c r="AU422" s="240" t="s">
        <v>76</v>
      </c>
      <c r="AV422" s="12" t="s">
        <v>76</v>
      </c>
      <c r="AW422" s="12" t="s">
        <v>30</v>
      </c>
      <c r="AX422" s="12" t="s">
        <v>68</v>
      </c>
      <c r="AY422" s="240" t="s">
        <v>131</v>
      </c>
    </row>
    <row r="423" s="14" customFormat="1">
      <c r="B423" s="252"/>
      <c r="C423" s="253"/>
      <c r="D423" s="227" t="s">
        <v>142</v>
      </c>
      <c r="E423" s="254" t="s">
        <v>1</v>
      </c>
      <c r="F423" s="255" t="s">
        <v>146</v>
      </c>
      <c r="G423" s="253"/>
      <c r="H423" s="256">
        <v>99</v>
      </c>
      <c r="I423" s="257"/>
      <c r="J423" s="253"/>
      <c r="K423" s="253"/>
      <c r="L423" s="258"/>
      <c r="M423" s="259"/>
      <c r="N423" s="260"/>
      <c r="O423" s="260"/>
      <c r="P423" s="260"/>
      <c r="Q423" s="260"/>
      <c r="R423" s="260"/>
      <c r="S423" s="260"/>
      <c r="T423" s="261"/>
      <c r="AT423" s="262" t="s">
        <v>142</v>
      </c>
      <c r="AU423" s="262" t="s">
        <v>76</v>
      </c>
      <c r="AV423" s="14" t="s">
        <v>138</v>
      </c>
      <c r="AW423" s="14" t="s">
        <v>30</v>
      </c>
      <c r="AX423" s="14" t="s">
        <v>31</v>
      </c>
      <c r="AY423" s="262" t="s">
        <v>131</v>
      </c>
    </row>
    <row r="424" s="1" customFormat="1" ht="16.5" customHeight="1">
      <c r="B424" s="37"/>
      <c r="C424" s="216" t="s">
        <v>1066</v>
      </c>
      <c r="D424" s="216" t="s">
        <v>133</v>
      </c>
      <c r="E424" s="217" t="s">
        <v>1067</v>
      </c>
      <c r="F424" s="218" t="s">
        <v>1068</v>
      </c>
      <c r="G424" s="219" t="s">
        <v>825</v>
      </c>
      <c r="H424" s="220">
        <v>392</v>
      </c>
      <c r="I424" s="221"/>
      <c r="J424" s="220">
        <f>ROUND(I424*H424,1)</f>
        <v>0</v>
      </c>
      <c r="K424" s="218" t="s">
        <v>1</v>
      </c>
      <c r="L424" s="42"/>
      <c r="M424" s="222" t="s">
        <v>1</v>
      </c>
      <c r="N424" s="223" t="s">
        <v>39</v>
      </c>
      <c r="O424" s="78"/>
      <c r="P424" s="224">
        <f>O424*H424</f>
        <v>0</v>
      </c>
      <c r="Q424" s="224">
        <v>0</v>
      </c>
      <c r="R424" s="224">
        <f>Q424*H424</f>
        <v>0</v>
      </c>
      <c r="S424" s="224">
        <v>0</v>
      </c>
      <c r="T424" s="225">
        <f>S424*H424</f>
        <v>0</v>
      </c>
      <c r="AR424" s="16" t="s">
        <v>138</v>
      </c>
      <c r="AT424" s="16" t="s">
        <v>133</v>
      </c>
      <c r="AU424" s="16" t="s">
        <v>76</v>
      </c>
      <c r="AY424" s="16" t="s">
        <v>131</v>
      </c>
      <c r="BE424" s="226">
        <f>IF(N424="základní",J424,0)</f>
        <v>0</v>
      </c>
      <c r="BF424" s="226">
        <f>IF(N424="snížená",J424,0)</f>
        <v>0</v>
      </c>
      <c r="BG424" s="226">
        <f>IF(N424="zákl. přenesená",J424,0)</f>
        <v>0</v>
      </c>
      <c r="BH424" s="226">
        <f>IF(N424="sníž. přenesená",J424,0)</f>
        <v>0</v>
      </c>
      <c r="BI424" s="226">
        <f>IF(N424="nulová",J424,0)</f>
        <v>0</v>
      </c>
      <c r="BJ424" s="16" t="s">
        <v>31</v>
      </c>
      <c r="BK424" s="226">
        <f>ROUND(I424*H424,1)</f>
        <v>0</v>
      </c>
      <c r="BL424" s="16" t="s">
        <v>138</v>
      </c>
      <c r="BM424" s="16" t="s">
        <v>1069</v>
      </c>
    </row>
    <row r="425" s="1" customFormat="1">
      <c r="B425" s="37"/>
      <c r="C425" s="38"/>
      <c r="D425" s="227" t="s">
        <v>140</v>
      </c>
      <c r="E425" s="38"/>
      <c r="F425" s="228" t="s">
        <v>1068</v>
      </c>
      <c r="G425" s="38"/>
      <c r="H425" s="38"/>
      <c r="I425" s="142"/>
      <c r="J425" s="38"/>
      <c r="K425" s="38"/>
      <c r="L425" s="42"/>
      <c r="M425" s="229"/>
      <c r="N425" s="78"/>
      <c r="O425" s="78"/>
      <c r="P425" s="78"/>
      <c r="Q425" s="78"/>
      <c r="R425" s="78"/>
      <c r="S425" s="78"/>
      <c r="T425" s="79"/>
      <c r="AT425" s="16" t="s">
        <v>140</v>
      </c>
      <c r="AU425" s="16" t="s">
        <v>76</v>
      </c>
    </row>
    <row r="426" s="12" customFormat="1">
      <c r="B426" s="230"/>
      <c r="C426" s="231"/>
      <c r="D426" s="227" t="s">
        <v>142</v>
      </c>
      <c r="E426" s="232" t="s">
        <v>1</v>
      </c>
      <c r="F426" s="233" t="s">
        <v>830</v>
      </c>
      <c r="G426" s="231"/>
      <c r="H426" s="234">
        <v>392</v>
      </c>
      <c r="I426" s="235"/>
      <c r="J426" s="231"/>
      <c r="K426" s="231"/>
      <c r="L426" s="236"/>
      <c r="M426" s="237"/>
      <c r="N426" s="238"/>
      <c r="O426" s="238"/>
      <c r="P426" s="238"/>
      <c r="Q426" s="238"/>
      <c r="R426" s="238"/>
      <c r="S426" s="238"/>
      <c r="T426" s="239"/>
      <c r="AT426" s="240" t="s">
        <v>142</v>
      </c>
      <c r="AU426" s="240" t="s">
        <v>76</v>
      </c>
      <c r="AV426" s="12" t="s">
        <v>76</v>
      </c>
      <c r="AW426" s="12" t="s">
        <v>30</v>
      </c>
      <c r="AX426" s="12" t="s">
        <v>68</v>
      </c>
      <c r="AY426" s="240" t="s">
        <v>131</v>
      </c>
    </row>
    <row r="427" s="14" customFormat="1">
      <c r="B427" s="252"/>
      <c r="C427" s="253"/>
      <c r="D427" s="227" t="s">
        <v>142</v>
      </c>
      <c r="E427" s="254" t="s">
        <v>1</v>
      </c>
      <c r="F427" s="255" t="s">
        <v>146</v>
      </c>
      <c r="G427" s="253"/>
      <c r="H427" s="256">
        <v>392</v>
      </c>
      <c r="I427" s="257"/>
      <c r="J427" s="253"/>
      <c r="K427" s="253"/>
      <c r="L427" s="258"/>
      <c r="M427" s="259"/>
      <c r="N427" s="260"/>
      <c r="O427" s="260"/>
      <c r="P427" s="260"/>
      <c r="Q427" s="260"/>
      <c r="R427" s="260"/>
      <c r="S427" s="260"/>
      <c r="T427" s="261"/>
      <c r="AT427" s="262" t="s">
        <v>142</v>
      </c>
      <c r="AU427" s="262" t="s">
        <v>76</v>
      </c>
      <c r="AV427" s="14" t="s">
        <v>138</v>
      </c>
      <c r="AW427" s="14" t="s">
        <v>30</v>
      </c>
      <c r="AX427" s="14" t="s">
        <v>31</v>
      </c>
      <c r="AY427" s="262" t="s">
        <v>131</v>
      </c>
    </row>
    <row r="428" s="1" customFormat="1" ht="16.5" customHeight="1">
      <c r="B428" s="37"/>
      <c r="C428" s="216" t="s">
        <v>1070</v>
      </c>
      <c r="D428" s="216" t="s">
        <v>133</v>
      </c>
      <c r="E428" s="217" t="s">
        <v>1071</v>
      </c>
      <c r="F428" s="218" t="s">
        <v>1072</v>
      </c>
      <c r="G428" s="219" t="s">
        <v>767</v>
      </c>
      <c r="H428" s="220">
        <v>177.59999999999999</v>
      </c>
      <c r="I428" s="221"/>
      <c r="J428" s="220">
        <f>ROUND(I428*H428,1)</f>
        <v>0</v>
      </c>
      <c r="K428" s="218" t="s">
        <v>1</v>
      </c>
      <c r="L428" s="42"/>
      <c r="M428" s="222" t="s">
        <v>1</v>
      </c>
      <c r="N428" s="223" t="s">
        <v>39</v>
      </c>
      <c r="O428" s="78"/>
      <c r="P428" s="224">
        <f>O428*H428</f>
        <v>0</v>
      </c>
      <c r="Q428" s="224">
        <v>0</v>
      </c>
      <c r="R428" s="224">
        <f>Q428*H428</f>
        <v>0</v>
      </c>
      <c r="S428" s="224">
        <v>0</v>
      </c>
      <c r="T428" s="225">
        <f>S428*H428</f>
        <v>0</v>
      </c>
      <c r="AR428" s="16" t="s">
        <v>138</v>
      </c>
      <c r="AT428" s="16" t="s">
        <v>133</v>
      </c>
      <c r="AU428" s="16" t="s">
        <v>76</v>
      </c>
      <c r="AY428" s="16" t="s">
        <v>131</v>
      </c>
      <c r="BE428" s="226">
        <f>IF(N428="základní",J428,0)</f>
        <v>0</v>
      </c>
      <c r="BF428" s="226">
        <f>IF(N428="snížená",J428,0)</f>
        <v>0</v>
      </c>
      <c r="BG428" s="226">
        <f>IF(N428="zákl. přenesená",J428,0)</f>
        <v>0</v>
      </c>
      <c r="BH428" s="226">
        <f>IF(N428="sníž. přenesená",J428,0)</f>
        <v>0</v>
      </c>
      <c r="BI428" s="226">
        <f>IF(N428="nulová",J428,0)</f>
        <v>0</v>
      </c>
      <c r="BJ428" s="16" t="s">
        <v>31</v>
      </c>
      <c r="BK428" s="226">
        <f>ROUND(I428*H428,1)</f>
        <v>0</v>
      </c>
      <c r="BL428" s="16" t="s">
        <v>138</v>
      </c>
      <c r="BM428" s="16" t="s">
        <v>1073</v>
      </c>
    </row>
    <row r="429" s="12" customFormat="1">
      <c r="B429" s="230"/>
      <c r="C429" s="231"/>
      <c r="D429" s="227" t="s">
        <v>142</v>
      </c>
      <c r="E429" s="232" t="s">
        <v>1</v>
      </c>
      <c r="F429" s="233" t="s">
        <v>1074</v>
      </c>
      <c r="G429" s="231"/>
      <c r="H429" s="234">
        <v>118.8</v>
      </c>
      <c r="I429" s="235"/>
      <c r="J429" s="231"/>
      <c r="K429" s="231"/>
      <c r="L429" s="236"/>
      <c r="M429" s="237"/>
      <c r="N429" s="238"/>
      <c r="O429" s="238"/>
      <c r="P429" s="238"/>
      <c r="Q429" s="238"/>
      <c r="R429" s="238"/>
      <c r="S429" s="238"/>
      <c r="T429" s="239"/>
      <c r="AT429" s="240" t="s">
        <v>142</v>
      </c>
      <c r="AU429" s="240" t="s">
        <v>76</v>
      </c>
      <c r="AV429" s="12" t="s">
        <v>76</v>
      </c>
      <c r="AW429" s="12" t="s">
        <v>30</v>
      </c>
      <c r="AX429" s="12" t="s">
        <v>68</v>
      </c>
      <c r="AY429" s="240" t="s">
        <v>131</v>
      </c>
    </row>
    <row r="430" s="13" customFormat="1">
      <c r="B430" s="241"/>
      <c r="C430" s="242"/>
      <c r="D430" s="227" t="s">
        <v>142</v>
      </c>
      <c r="E430" s="243" t="s">
        <v>1</v>
      </c>
      <c r="F430" s="244" t="s">
        <v>1075</v>
      </c>
      <c r="G430" s="242"/>
      <c r="H430" s="245">
        <v>118.8</v>
      </c>
      <c r="I430" s="246"/>
      <c r="J430" s="242"/>
      <c r="K430" s="242"/>
      <c r="L430" s="247"/>
      <c r="M430" s="248"/>
      <c r="N430" s="249"/>
      <c r="O430" s="249"/>
      <c r="P430" s="249"/>
      <c r="Q430" s="249"/>
      <c r="R430" s="249"/>
      <c r="S430" s="249"/>
      <c r="T430" s="250"/>
      <c r="AT430" s="251" t="s">
        <v>142</v>
      </c>
      <c r="AU430" s="251" t="s">
        <v>76</v>
      </c>
      <c r="AV430" s="13" t="s">
        <v>145</v>
      </c>
      <c r="AW430" s="13" t="s">
        <v>30</v>
      </c>
      <c r="AX430" s="13" t="s">
        <v>68</v>
      </c>
      <c r="AY430" s="251" t="s">
        <v>131</v>
      </c>
    </row>
    <row r="431" s="12" customFormat="1">
      <c r="B431" s="230"/>
      <c r="C431" s="231"/>
      <c r="D431" s="227" t="s">
        <v>142</v>
      </c>
      <c r="E431" s="232" t="s">
        <v>1</v>
      </c>
      <c r="F431" s="233" t="s">
        <v>1076</v>
      </c>
      <c r="G431" s="231"/>
      <c r="H431" s="234">
        <v>58.799999999999997</v>
      </c>
      <c r="I431" s="235"/>
      <c r="J431" s="231"/>
      <c r="K431" s="231"/>
      <c r="L431" s="236"/>
      <c r="M431" s="237"/>
      <c r="N431" s="238"/>
      <c r="O431" s="238"/>
      <c r="P431" s="238"/>
      <c r="Q431" s="238"/>
      <c r="R431" s="238"/>
      <c r="S431" s="238"/>
      <c r="T431" s="239"/>
      <c r="AT431" s="240" t="s">
        <v>142</v>
      </c>
      <c r="AU431" s="240" t="s">
        <v>76</v>
      </c>
      <c r="AV431" s="12" t="s">
        <v>76</v>
      </c>
      <c r="AW431" s="12" t="s">
        <v>30</v>
      </c>
      <c r="AX431" s="12" t="s">
        <v>68</v>
      </c>
      <c r="AY431" s="240" t="s">
        <v>131</v>
      </c>
    </row>
    <row r="432" s="13" customFormat="1">
      <c r="B432" s="241"/>
      <c r="C432" s="242"/>
      <c r="D432" s="227" t="s">
        <v>142</v>
      </c>
      <c r="E432" s="243" t="s">
        <v>1</v>
      </c>
      <c r="F432" s="244" t="s">
        <v>925</v>
      </c>
      <c r="G432" s="242"/>
      <c r="H432" s="245">
        <v>58.799999999999997</v>
      </c>
      <c r="I432" s="246"/>
      <c r="J432" s="242"/>
      <c r="K432" s="242"/>
      <c r="L432" s="247"/>
      <c r="M432" s="248"/>
      <c r="N432" s="249"/>
      <c r="O432" s="249"/>
      <c r="P432" s="249"/>
      <c r="Q432" s="249"/>
      <c r="R432" s="249"/>
      <c r="S432" s="249"/>
      <c r="T432" s="250"/>
      <c r="AT432" s="251" t="s">
        <v>142</v>
      </c>
      <c r="AU432" s="251" t="s">
        <v>76</v>
      </c>
      <c r="AV432" s="13" t="s">
        <v>145</v>
      </c>
      <c r="AW432" s="13" t="s">
        <v>30</v>
      </c>
      <c r="AX432" s="13" t="s">
        <v>68</v>
      </c>
      <c r="AY432" s="251" t="s">
        <v>131</v>
      </c>
    </row>
    <row r="433" s="14" customFormat="1">
      <c r="B433" s="252"/>
      <c r="C433" s="253"/>
      <c r="D433" s="227" t="s">
        <v>142</v>
      </c>
      <c r="E433" s="254" t="s">
        <v>1</v>
      </c>
      <c r="F433" s="255" t="s">
        <v>146</v>
      </c>
      <c r="G433" s="253"/>
      <c r="H433" s="256">
        <v>177.59999999999999</v>
      </c>
      <c r="I433" s="257"/>
      <c r="J433" s="253"/>
      <c r="K433" s="253"/>
      <c r="L433" s="258"/>
      <c r="M433" s="259"/>
      <c r="N433" s="260"/>
      <c r="O433" s="260"/>
      <c r="P433" s="260"/>
      <c r="Q433" s="260"/>
      <c r="R433" s="260"/>
      <c r="S433" s="260"/>
      <c r="T433" s="261"/>
      <c r="AT433" s="262" t="s">
        <v>142</v>
      </c>
      <c r="AU433" s="262" t="s">
        <v>76</v>
      </c>
      <c r="AV433" s="14" t="s">
        <v>138</v>
      </c>
      <c r="AW433" s="14" t="s">
        <v>30</v>
      </c>
      <c r="AX433" s="14" t="s">
        <v>31</v>
      </c>
      <c r="AY433" s="262" t="s">
        <v>131</v>
      </c>
    </row>
    <row r="434" s="1" customFormat="1" ht="16.5" customHeight="1">
      <c r="B434" s="37"/>
      <c r="C434" s="216" t="s">
        <v>1077</v>
      </c>
      <c r="D434" s="216" t="s">
        <v>133</v>
      </c>
      <c r="E434" s="217" t="s">
        <v>1078</v>
      </c>
      <c r="F434" s="218" t="s">
        <v>1079</v>
      </c>
      <c r="G434" s="219" t="s">
        <v>149</v>
      </c>
      <c r="H434" s="220">
        <v>30</v>
      </c>
      <c r="I434" s="221"/>
      <c r="J434" s="220">
        <f>ROUND(I434*H434,1)</f>
        <v>0</v>
      </c>
      <c r="K434" s="218" t="s">
        <v>1</v>
      </c>
      <c r="L434" s="42"/>
      <c r="M434" s="222" t="s">
        <v>1</v>
      </c>
      <c r="N434" s="223" t="s">
        <v>39</v>
      </c>
      <c r="O434" s="78"/>
      <c r="P434" s="224">
        <f>O434*H434</f>
        <v>0</v>
      </c>
      <c r="Q434" s="224">
        <v>0</v>
      </c>
      <c r="R434" s="224">
        <f>Q434*H434</f>
        <v>0</v>
      </c>
      <c r="S434" s="224">
        <v>0</v>
      </c>
      <c r="T434" s="225">
        <f>S434*H434</f>
        <v>0</v>
      </c>
      <c r="AR434" s="16" t="s">
        <v>138</v>
      </c>
      <c r="AT434" s="16" t="s">
        <v>133</v>
      </c>
      <c r="AU434" s="16" t="s">
        <v>76</v>
      </c>
      <c r="AY434" s="16" t="s">
        <v>131</v>
      </c>
      <c r="BE434" s="226">
        <f>IF(N434="základní",J434,0)</f>
        <v>0</v>
      </c>
      <c r="BF434" s="226">
        <f>IF(N434="snížená",J434,0)</f>
        <v>0</v>
      </c>
      <c r="BG434" s="226">
        <f>IF(N434="zákl. přenesená",J434,0)</f>
        <v>0</v>
      </c>
      <c r="BH434" s="226">
        <f>IF(N434="sníž. přenesená",J434,0)</f>
        <v>0</v>
      </c>
      <c r="BI434" s="226">
        <f>IF(N434="nulová",J434,0)</f>
        <v>0</v>
      </c>
      <c r="BJ434" s="16" t="s">
        <v>31</v>
      </c>
      <c r="BK434" s="226">
        <f>ROUND(I434*H434,1)</f>
        <v>0</v>
      </c>
      <c r="BL434" s="16" t="s">
        <v>138</v>
      </c>
      <c r="BM434" s="16" t="s">
        <v>1080</v>
      </c>
    </row>
    <row r="435" s="1" customFormat="1">
      <c r="B435" s="37"/>
      <c r="C435" s="38"/>
      <c r="D435" s="227" t="s">
        <v>140</v>
      </c>
      <c r="E435" s="38"/>
      <c r="F435" s="228" t="s">
        <v>1081</v>
      </c>
      <c r="G435" s="38"/>
      <c r="H435" s="38"/>
      <c r="I435" s="142"/>
      <c r="J435" s="38"/>
      <c r="K435" s="38"/>
      <c r="L435" s="42"/>
      <c r="M435" s="229"/>
      <c r="N435" s="78"/>
      <c r="O435" s="78"/>
      <c r="P435" s="78"/>
      <c r="Q435" s="78"/>
      <c r="R435" s="78"/>
      <c r="S435" s="78"/>
      <c r="T435" s="79"/>
      <c r="AT435" s="16" t="s">
        <v>140</v>
      </c>
      <c r="AU435" s="16" t="s">
        <v>76</v>
      </c>
    </row>
    <row r="436" s="12" customFormat="1">
      <c r="B436" s="230"/>
      <c r="C436" s="231"/>
      <c r="D436" s="227" t="s">
        <v>142</v>
      </c>
      <c r="E436" s="232" t="s">
        <v>1</v>
      </c>
      <c r="F436" s="233" t="s">
        <v>306</v>
      </c>
      <c r="G436" s="231"/>
      <c r="H436" s="234">
        <v>30</v>
      </c>
      <c r="I436" s="235"/>
      <c r="J436" s="231"/>
      <c r="K436" s="231"/>
      <c r="L436" s="236"/>
      <c r="M436" s="237"/>
      <c r="N436" s="238"/>
      <c r="O436" s="238"/>
      <c r="P436" s="238"/>
      <c r="Q436" s="238"/>
      <c r="R436" s="238"/>
      <c r="S436" s="238"/>
      <c r="T436" s="239"/>
      <c r="AT436" s="240" t="s">
        <v>142</v>
      </c>
      <c r="AU436" s="240" t="s">
        <v>76</v>
      </c>
      <c r="AV436" s="12" t="s">
        <v>76</v>
      </c>
      <c r="AW436" s="12" t="s">
        <v>30</v>
      </c>
      <c r="AX436" s="12" t="s">
        <v>31</v>
      </c>
      <c r="AY436" s="240" t="s">
        <v>131</v>
      </c>
    </row>
    <row r="437" s="11" customFormat="1" ht="22.8" customHeight="1">
      <c r="B437" s="200"/>
      <c r="C437" s="201"/>
      <c r="D437" s="202" t="s">
        <v>67</v>
      </c>
      <c r="E437" s="214" t="s">
        <v>76</v>
      </c>
      <c r="F437" s="214" t="s">
        <v>326</v>
      </c>
      <c r="G437" s="201"/>
      <c r="H437" s="201"/>
      <c r="I437" s="204"/>
      <c r="J437" s="215">
        <f>BK437</f>
        <v>0</v>
      </c>
      <c r="K437" s="201"/>
      <c r="L437" s="206"/>
      <c r="M437" s="207"/>
      <c r="N437" s="208"/>
      <c r="O437" s="208"/>
      <c r="P437" s="209">
        <f>SUM(P438:P447)</f>
        <v>0</v>
      </c>
      <c r="Q437" s="208"/>
      <c r="R437" s="209">
        <f>SUM(R438:R447)</f>
        <v>8.3879999999999999</v>
      </c>
      <c r="S437" s="208"/>
      <c r="T437" s="210">
        <f>SUM(T438:T447)</f>
        <v>0</v>
      </c>
      <c r="AR437" s="211" t="s">
        <v>31</v>
      </c>
      <c r="AT437" s="212" t="s">
        <v>67</v>
      </c>
      <c r="AU437" s="212" t="s">
        <v>31</v>
      </c>
      <c r="AY437" s="211" t="s">
        <v>131</v>
      </c>
      <c r="BK437" s="213">
        <f>SUM(BK438:BK447)</f>
        <v>0</v>
      </c>
    </row>
    <row r="438" s="1" customFormat="1" ht="16.5" customHeight="1">
      <c r="B438" s="37"/>
      <c r="C438" s="216" t="s">
        <v>1082</v>
      </c>
      <c r="D438" s="216" t="s">
        <v>133</v>
      </c>
      <c r="E438" s="217" t="s">
        <v>328</v>
      </c>
      <c r="F438" s="218" t="s">
        <v>329</v>
      </c>
      <c r="G438" s="219" t="s">
        <v>149</v>
      </c>
      <c r="H438" s="220">
        <v>12000</v>
      </c>
      <c r="I438" s="221"/>
      <c r="J438" s="220">
        <f>ROUND(I438*H438,1)</f>
        <v>0</v>
      </c>
      <c r="K438" s="218" t="s">
        <v>137</v>
      </c>
      <c r="L438" s="42"/>
      <c r="M438" s="222" t="s">
        <v>1</v>
      </c>
      <c r="N438" s="223" t="s">
        <v>39</v>
      </c>
      <c r="O438" s="78"/>
      <c r="P438" s="224">
        <f>O438*H438</f>
        <v>0</v>
      </c>
      <c r="Q438" s="224">
        <v>9.8999999999999994E-05</v>
      </c>
      <c r="R438" s="224">
        <f>Q438*H438</f>
        <v>1.1879999999999999</v>
      </c>
      <c r="S438" s="224">
        <v>0</v>
      </c>
      <c r="T438" s="225">
        <f>S438*H438</f>
        <v>0</v>
      </c>
      <c r="AR438" s="16" t="s">
        <v>138</v>
      </c>
      <c r="AT438" s="16" t="s">
        <v>133</v>
      </c>
      <c r="AU438" s="16" t="s">
        <v>76</v>
      </c>
      <c r="AY438" s="16" t="s">
        <v>131</v>
      </c>
      <c r="BE438" s="226">
        <f>IF(N438="základní",J438,0)</f>
        <v>0</v>
      </c>
      <c r="BF438" s="226">
        <f>IF(N438="snížená",J438,0)</f>
        <v>0</v>
      </c>
      <c r="BG438" s="226">
        <f>IF(N438="zákl. přenesená",J438,0)</f>
        <v>0</v>
      </c>
      <c r="BH438" s="226">
        <f>IF(N438="sníž. přenesená",J438,0)</f>
        <v>0</v>
      </c>
      <c r="BI438" s="226">
        <f>IF(N438="nulová",J438,0)</f>
        <v>0</v>
      </c>
      <c r="BJ438" s="16" t="s">
        <v>31</v>
      </c>
      <c r="BK438" s="226">
        <f>ROUND(I438*H438,1)</f>
        <v>0</v>
      </c>
      <c r="BL438" s="16" t="s">
        <v>138</v>
      </c>
      <c r="BM438" s="16" t="s">
        <v>1083</v>
      </c>
    </row>
    <row r="439" s="1" customFormat="1">
      <c r="B439" s="37"/>
      <c r="C439" s="38"/>
      <c r="D439" s="227" t="s">
        <v>140</v>
      </c>
      <c r="E439" s="38"/>
      <c r="F439" s="228" t="s">
        <v>331</v>
      </c>
      <c r="G439" s="38"/>
      <c r="H439" s="38"/>
      <c r="I439" s="142"/>
      <c r="J439" s="38"/>
      <c r="K439" s="38"/>
      <c r="L439" s="42"/>
      <c r="M439" s="229"/>
      <c r="N439" s="78"/>
      <c r="O439" s="78"/>
      <c r="P439" s="78"/>
      <c r="Q439" s="78"/>
      <c r="R439" s="78"/>
      <c r="S439" s="78"/>
      <c r="T439" s="79"/>
      <c r="AT439" s="16" t="s">
        <v>140</v>
      </c>
      <c r="AU439" s="16" t="s">
        <v>76</v>
      </c>
    </row>
    <row r="440" s="12" customFormat="1">
      <c r="B440" s="230"/>
      <c r="C440" s="231"/>
      <c r="D440" s="227" t="s">
        <v>142</v>
      </c>
      <c r="E440" s="232" t="s">
        <v>1</v>
      </c>
      <c r="F440" s="233" t="s">
        <v>1084</v>
      </c>
      <c r="G440" s="231"/>
      <c r="H440" s="234">
        <v>12000</v>
      </c>
      <c r="I440" s="235"/>
      <c r="J440" s="231"/>
      <c r="K440" s="231"/>
      <c r="L440" s="236"/>
      <c r="M440" s="237"/>
      <c r="N440" s="238"/>
      <c r="O440" s="238"/>
      <c r="P440" s="238"/>
      <c r="Q440" s="238"/>
      <c r="R440" s="238"/>
      <c r="S440" s="238"/>
      <c r="T440" s="239"/>
      <c r="AT440" s="240" t="s">
        <v>142</v>
      </c>
      <c r="AU440" s="240" t="s">
        <v>76</v>
      </c>
      <c r="AV440" s="12" t="s">
        <v>76</v>
      </c>
      <c r="AW440" s="12" t="s">
        <v>30</v>
      </c>
      <c r="AX440" s="12" t="s">
        <v>68</v>
      </c>
      <c r="AY440" s="240" t="s">
        <v>131</v>
      </c>
    </row>
    <row r="441" s="13" customFormat="1">
      <c r="B441" s="241"/>
      <c r="C441" s="242"/>
      <c r="D441" s="227" t="s">
        <v>142</v>
      </c>
      <c r="E441" s="243" t="s">
        <v>1</v>
      </c>
      <c r="F441" s="244" t="s">
        <v>333</v>
      </c>
      <c r="G441" s="242"/>
      <c r="H441" s="245">
        <v>12000</v>
      </c>
      <c r="I441" s="246"/>
      <c r="J441" s="242"/>
      <c r="K441" s="242"/>
      <c r="L441" s="247"/>
      <c r="M441" s="248"/>
      <c r="N441" s="249"/>
      <c r="O441" s="249"/>
      <c r="P441" s="249"/>
      <c r="Q441" s="249"/>
      <c r="R441" s="249"/>
      <c r="S441" s="249"/>
      <c r="T441" s="250"/>
      <c r="AT441" s="251" t="s">
        <v>142</v>
      </c>
      <c r="AU441" s="251" t="s">
        <v>76</v>
      </c>
      <c r="AV441" s="13" t="s">
        <v>145</v>
      </c>
      <c r="AW441" s="13" t="s">
        <v>30</v>
      </c>
      <c r="AX441" s="13" t="s">
        <v>68</v>
      </c>
      <c r="AY441" s="251" t="s">
        <v>131</v>
      </c>
    </row>
    <row r="442" s="14" customFormat="1">
      <c r="B442" s="252"/>
      <c r="C442" s="253"/>
      <c r="D442" s="227" t="s">
        <v>142</v>
      </c>
      <c r="E442" s="254" t="s">
        <v>1</v>
      </c>
      <c r="F442" s="255" t="s">
        <v>146</v>
      </c>
      <c r="G442" s="253"/>
      <c r="H442" s="256">
        <v>12000</v>
      </c>
      <c r="I442" s="257"/>
      <c r="J442" s="253"/>
      <c r="K442" s="253"/>
      <c r="L442" s="258"/>
      <c r="M442" s="259"/>
      <c r="N442" s="260"/>
      <c r="O442" s="260"/>
      <c r="P442" s="260"/>
      <c r="Q442" s="260"/>
      <c r="R442" s="260"/>
      <c r="S442" s="260"/>
      <c r="T442" s="261"/>
      <c r="AT442" s="262" t="s">
        <v>142</v>
      </c>
      <c r="AU442" s="262" t="s">
        <v>76</v>
      </c>
      <c r="AV442" s="14" t="s">
        <v>138</v>
      </c>
      <c r="AW442" s="14" t="s">
        <v>30</v>
      </c>
      <c r="AX442" s="14" t="s">
        <v>31</v>
      </c>
      <c r="AY442" s="262" t="s">
        <v>131</v>
      </c>
    </row>
    <row r="443" s="1" customFormat="1" ht="16.5" customHeight="1">
      <c r="B443" s="37"/>
      <c r="C443" s="263" t="s">
        <v>1085</v>
      </c>
      <c r="D443" s="263" t="s">
        <v>337</v>
      </c>
      <c r="E443" s="264" t="s">
        <v>338</v>
      </c>
      <c r="F443" s="265" t="s">
        <v>339</v>
      </c>
      <c r="G443" s="266" t="s">
        <v>149</v>
      </c>
      <c r="H443" s="267">
        <v>14400</v>
      </c>
      <c r="I443" s="268"/>
      <c r="J443" s="267">
        <f>ROUND(I443*H443,1)</f>
        <v>0</v>
      </c>
      <c r="K443" s="265" t="s">
        <v>137</v>
      </c>
      <c r="L443" s="269"/>
      <c r="M443" s="270" t="s">
        <v>1</v>
      </c>
      <c r="N443" s="271" t="s">
        <v>39</v>
      </c>
      <c r="O443" s="78"/>
      <c r="P443" s="224">
        <f>O443*H443</f>
        <v>0</v>
      </c>
      <c r="Q443" s="224">
        <v>0.00050000000000000001</v>
      </c>
      <c r="R443" s="224">
        <f>Q443*H443</f>
        <v>7.2000000000000002</v>
      </c>
      <c r="S443" s="224">
        <v>0</v>
      </c>
      <c r="T443" s="225">
        <f>S443*H443</f>
        <v>0</v>
      </c>
      <c r="AR443" s="16" t="s">
        <v>182</v>
      </c>
      <c r="AT443" s="16" t="s">
        <v>337</v>
      </c>
      <c r="AU443" s="16" t="s">
        <v>76</v>
      </c>
      <c r="AY443" s="16" t="s">
        <v>131</v>
      </c>
      <c r="BE443" s="226">
        <f>IF(N443="základní",J443,0)</f>
        <v>0</v>
      </c>
      <c r="BF443" s="226">
        <f>IF(N443="snížená",J443,0)</f>
        <v>0</v>
      </c>
      <c r="BG443" s="226">
        <f>IF(N443="zákl. přenesená",J443,0)</f>
        <v>0</v>
      </c>
      <c r="BH443" s="226">
        <f>IF(N443="sníž. přenesená",J443,0)</f>
        <v>0</v>
      </c>
      <c r="BI443" s="226">
        <f>IF(N443="nulová",J443,0)</f>
        <v>0</v>
      </c>
      <c r="BJ443" s="16" t="s">
        <v>31</v>
      </c>
      <c r="BK443" s="226">
        <f>ROUND(I443*H443,1)</f>
        <v>0</v>
      </c>
      <c r="BL443" s="16" t="s">
        <v>138</v>
      </c>
      <c r="BM443" s="16" t="s">
        <v>1086</v>
      </c>
    </row>
    <row r="444" s="1" customFormat="1">
      <c r="B444" s="37"/>
      <c r="C444" s="38"/>
      <c r="D444" s="227" t="s">
        <v>140</v>
      </c>
      <c r="E444" s="38"/>
      <c r="F444" s="228" t="s">
        <v>339</v>
      </c>
      <c r="G444" s="38"/>
      <c r="H444" s="38"/>
      <c r="I444" s="142"/>
      <c r="J444" s="38"/>
      <c r="K444" s="38"/>
      <c r="L444" s="42"/>
      <c r="M444" s="229"/>
      <c r="N444" s="78"/>
      <c r="O444" s="78"/>
      <c r="P444" s="78"/>
      <c r="Q444" s="78"/>
      <c r="R444" s="78"/>
      <c r="S444" s="78"/>
      <c r="T444" s="79"/>
      <c r="AT444" s="16" t="s">
        <v>140</v>
      </c>
      <c r="AU444" s="16" t="s">
        <v>76</v>
      </c>
    </row>
    <row r="445" s="12" customFormat="1">
      <c r="B445" s="230"/>
      <c r="C445" s="231"/>
      <c r="D445" s="227" t="s">
        <v>142</v>
      </c>
      <c r="E445" s="232" t="s">
        <v>1</v>
      </c>
      <c r="F445" s="233" t="s">
        <v>1084</v>
      </c>
      <c r="G445" s="231"/>
      <c r="H445" s="234">
        <v>12000</v>
      </c>
      <c r="I445" s="235"/>
      <c r="J445" s="231"/>
      <c r="K445" s="231"/>
      <c r="L445" s="236"/>
      <c r="M445" s="237"/>
      <c r="N445" s="238"/>
      <c r="O445" s="238"/>
      <c r="P445" s="238"/>
      <c r="Q445" s="238"/>
      <c r="R445" s="238"/>
      <c r="S445" s="238"/>
      <c r="T445" s="239"/>
      <c r="AT445" s="240" t="s">
        <v>142</v>
      </c>
      <c r="AU445" s="240" t="s">
        <v>76</v>
      </c>
      <c r="AV445" s="12" t="s">
        <v>76</v>
      </c>
      <c r="AW445" s="12" t="s">
        <v>30</v>
      </c>
      <c r="AX445" s="12" t="s">
        <v>68</v>
      </c>
      <c r="AY445" s="240" t="s">
        <v>131</v>
      </c>
    </row>
    <row r="446" s="14" customFormat="1">
      <c r="B446" s="252"/>
      <c r="C446" s="253"/>
      <c r="D446" s="227" t="s">
        <v>142</v>
      </c>
      <c r="E446" s="254" t="s">
        <v>1</v>
      </c>
      <c r="F446" s="255" t="s">
        <v>146</v>
      </c>
      <c r="G446" s="253"/>
      <c r="H446" s="256">
        <v>12000</v>
      </c>
      <c r="I446" s="257"/>
      <c r="J446" s="253"/>
      <c r="K446" s="253"/>
      <c r="L446" s="258"/>
      <c r="M446" s="259"/>
      <c r="N446" s="260"/>
      <c r="O446" s="260"/>
      <c r="P446" s="260"/>
      <c r="Q446" s="260"/>
      <c r="R446" s="260"/>
      <c r="S446" s="260"/>
      <c r="T446" s="261"/>
      <c r="AT446" s="262" t="s">
        <v>142</v>
      </c>
      <c r="AU446" s="262" t="s">
        <v>76</v>
      </c>
      <c r="AV446" s="14" t="s">
        <v>138</v>
      </c>
      <c r="AW446" s="14" t="s">
        <v>30</v>
      </c>
      <c r="AX446" s="14" t="s">
        <v>31</v>
      </c>
      <c r="AY446" s="262" t="s">
        <v>131</v>
      </c>
    </row>
    <row r="447" s="12" customFormat="1">
      <c r="B447" s="230"/>
      <c r="C447" s="231"/>
      <c r="D447" s="227" t="s">
        <v>142</v>
      </c>
      <c r="E447" s="231"/>
      <c r="F447" s="233" t="s">
        <v>1087</v>
      </c>
      <c r="G447" s="231"/>
      <c r="H447" s="234">
        <v>14400</v>
      </c>
      <c r="I447" s="235"/>
      <c r="J447" s="231"/>
      <c r="K447" s="231"/>
      <c r="L447" s="236"/>
      <c r="M447" s="237"/>
      <c r="N447" s="238"/>
      <c r="O447" s="238"/>
      <c r="P447" s="238"/>
      <c r="Q447" s="238"/>
      <c r="R447" s="238"/>
      <c r="S447" s="238"/>
      <c r="T447" s="239"/>
      <c r="AT447" s="240" t="s">
        <v>142</v>
      </c>
      <c r="AU447" s="240" t="s">
        <v>76</v>
      </c>
      <c r="AV447" s="12" t="s">
        <v>76</v>
      </c>
      <c r="AW447" s="12" t="s">
        <v>4</v>
      </c>
      <c r="AX447" s="12" t="s">
        <v>31</v>
      </c>
      <c r="AY447" s="240" t="s">
        <v>131</v>
      </c>
    </row>
    <row r="448" s="11" customFormat="1" ht="22.8" customHeight="1">
      <c r="B448" s="200"/>
      <c r="C448" s="201"/>
      <c r="D448" s="202" t="s">
        <v>67</v>
      </c>
      <c r="E448" s="214" t="s">
        <v>138</v>
      </c>
      <c r="F448" s="214" t="s">
        <v>343</v>
      </c>
      <c r="G448" s="201"/>
      <c r="H448" s="201"/>
      <c r="I448" s="204"/>
      <c r="J448" s="215">
        <f>BK448</f>
        <v>0</v>
      </c>
      <c r="K448" s="201"/>
      <c r="L448" s="206"/>
      <c r="M448" s="207"/>
      <c r="N448" s="208"/>
      <c r="O448" s="208"/>
      <c r="P448" s="209">
        <f>SUM(P449:P463)</f>
        <v>0</v>
      </c>
      <c r="Q448" s="208"/>
      <c r="R448" s="209">
        <f>SUM(R449:R463)</f>
        <v>27507.599999999999</v>
      </c>
      <c r="S448" s="208"/>
      <c r="T448" s="210">
        <f>SUM(T449:T463)</f>
        <v>0</v>
      </c>
      <c r="AR448" s="211" t="s">
        <v>31</v>
      </c>
      <c r="AT448" s="212" t="s">
        <v>67</v>
      </c>
      <c r="AU448" s="212" t="s">
        <v>31</v>
      </c>
      <c r="AY448" s="211" t="s">
        <v>131</v>
      </c>
      <c r="BK448" s="213">
        <f>SUM(BK449:BK463)</f>
        <v>0</v>
      </c>
    </row>
    <row r="449" s="1" customFormat="1" ht="16.5" customHeight="1">
      <c r="B449" s="37"/>
      <c r="C449" s="216" t="s">
        <v>1088</v>
      </c>
      <c r="D449" s="216" t="s">
        <v>133</v>
      </c>
      <c r="E449" s="217" t="s">
        <v>1089</v>
      </c>
      <c r="F449" s="218" t="s">
        <v>1090</v>
      </c>
      <c r="G449" s="219" t="s">
        <v>240</v>
      </c>
      <c r="H449" s="220">
        <v>6480</v>
      </c>
      <c r="I449" s="221"/>
      <c r="J449" s="220">
        <f>ROUND(I449*H449,1)</f>
        <v>0</v>
      </c>
      <c r="K449" s="218" t="s">
        <v>137</v>
      </c>
      <c r="L449" s="42"/>
      <c r="M449" s="222" t="s">
        <v>1</v>
      </c>
      <c r="N449" s="223" t="s">
        <v>39</v>
      </c>
      <c r="O449" s="78"/>
      <c r="P449" s="224">
        <f>O449*H449</f>
        <v>0</v>
      </c>
      <c r="Q449" s="224">
        <v>1.8700000000000001</v>
      </c>
      <c r="R449" s="224">
        <f>Q449*H449</f>
        <v>12117.6</v>
      </c>
      <c r="S449" s="224">
        <v>0</v>
      </c>
      <c r="T449" s="225">
        <f>S449*H449</f>
        <v>0</v>
      </c>
      <c r="AR449" s="16" t="s">
        <v>138</v>
      </c>
      <c r="AT449" s="16" t="s">
        <v>133</v>
      </c>
      <c r="AU449" s="16" t="s">
        <v>76</v>
      </c>
      <c r="AY449" s="16" t="s">
        <v>131</v>
      </c>
      <c r="BE449" s="226">
        <f>IF(N449="základní",J449,0)</f>
        <v>0</v>
      </c>
      <c r="BF449" s="226">
        <f>IF(N449="snížená",J449,0)</f>
        <v>0</v>
      </c>
      <c r="BG449" s="226">
        <f>IF(N449="zákl. přenesená",J449,0)</f>
        <v>0</v>
      </c>
      <c r="BH449" s="226">
        <f>IF(N449="sníž. přenesená",J449,0)</f>
        <v>0</v>
      </c>
      <c r="BI449" s="226">
        <f>IF(N449="nulová",J449,0)</f>
        <v>0</v>
      </c>
      <c r="BJ449" s="16" t="s">
        <v>31</v>
      </c>
      <c r="BK449" s="226">
        <f>ROUND(I449*H449,1)</f>
        <v>0</v>
      </c>
      <c r="BL449" s="16" t="s">
        <v>138</v>
      </c>
      <c r="BM449" s="16" t="s">
        <v>1091</v>
      </c>
    </row>
    <row r="450" s="1" customFormat="1">
      <c r="B450" s="37"/>
      <c r="C450" s="38"/>
      <c r="D450" s="227" t="s">
        <v>140</v>
      </c>
      <c r="E450" s="38"/>
      <c r="F450" s="228" t="s">
        <v>1092</v>
      </c>
      <c r="G450" s="38"/>
      <c r="H450" s="38"/>
      <c r="I450" s="142"/>
      <c r="J450" s="38"/>
      <c r="K450" s="38"/>
      <c r="L450" s="42"/>
      <c r="M450" s="229"/>
      <c r="N450" s="78"/>
      <c r="O450" s="78"/>
      <c r="P450" s="78"/>
      <c r="Q450" s="78"/>
      <c r="R450" s="78"/>
      <c r="S450" s="78"/>
      <c r="T450" s="79"/>
      <c r="AT450" s="16" t="s">
        <v>140</v>
      </c>
      <c r="AU450" s="16" t="s">
        <v>76</v>
      </c>
    </row>
    <row r="451" s="12" customFormat="1">
      <c r="B451" s="230"/>
      <c r="C451" s="231"/>
      <c r="D451" s="227" t="s">
        <v>142</v>
      </c>
      <c r="E451" s="232" t="s">
        <v>1</v>
      </c>
      <c r="F451" s="233" t="s">
        <v>1093</v>
      </c>
      <c r="G451" s="231"/>
      <c r="H451" s="234">
        <v>6400</v>
      </c>
      <c r="I451" s="235"/>
      <c r="J451" s="231"/>
      <c r="K451" s="231"/>
      <c r="L451" s="236"/>
      <c r="M451" s="237"/>
      <c r="N451" s="238"/>
      <c r="O451" s="238"/>
      <c r="P451" s="238"/>
      <c r="Q451" s="238"/>
      <c r="R451" s="238"/>
      <c r="S451" s="238"/>
      <c r="T451" s="239"/>
      <c r="AT451" s="240" t="s">
        <v>142</v>
      </c>
      <c r="AU451" s="240" t="s">
        <v>76</v>
      </c>
      <c r="AV451" s="12" t="s">
        <v>76</v>
      </c>
      <c r="AW451" s="12" t="s">
        <v>30</v>
      </c>
      <c r="AX451" s="12" t="s">
        <v>68</v>
      </c>
      <c r="AY451" s="240" t="s">
        <v>131</v>
      </c>
    </row>
    <row r="452" s="13" customFormat="1">
      <c r="B452" s="241"/>
      <c r="C452" s="242"/>
      <c r="D452" s="227" t="s">
        <v>142</v>
      </c>
      <c r="E452" s="243" t="s">
        <v>1</v>
      </c>
      <c r="F452" s="244" t="s">
        <v>1094</v>
      </c>
      <c r="G452" s="242"/>
      <c r="H452" s="245">
        <v>6400</v>
      </c>
      <c r="I452" s="246"/>
      <c r="J452" s="242"/>
      <c r="K452" s="242"/>
      <c r="L452" s="247"/>
      <c r="M452" s="248"/>
      <c r="N452" s="249"/>
      <c r="O452" s="249"/>
      <c r="P452" s="249"/>
      <c r="Q452" s="249"/>
      <c r="R452" s="249"/>
      <c r="S452" s="249"/>
      <c r="T452" s="250"/>
      <c r="AT452" s="251" t="s">
        <v>142</v>
      </c>
      <c r="AU452" s="251" t="s">
        <v>76</v>
      </c>
      <c r="AV452" s="13" t="s">
        <v>145</v>
      </c>
      <c r="AW452" s="13" t="s">
        <v>30</v>
      </c>
      <c r="AX452" s="13" t="s">
        <v>68</v>
      </c>
      <c r="AY452" s="251" t="s">
        <v>131</v>
      </c>
    </row>
    <row r="453" s="12" customFormat="1">
      <c r="B453" s="230"/>
      <c r="C453" s="231"/>
      <c r="D453" s="227" t="s">
        <v>142</v>
      </c>
      <c r="E453" s="232" t="s">
        <v>1</v>
      </c>
      <c r="F453" s="233" t="s">
        <v>1095</v>
      </c>
      <c r="G453" s="231"/>
      <c r="H453" s="234">
        <v>80</v>
      </c>
      <c r="I453" s="235"/>
      <c r="J453" s="231"/>
      <c r="K453" s="231"/>
      <c r="L453" s="236"/>
      <c r="M453" s="237"/>
      <c r="N453" s="238"/>
      <c r="O453" s="238"/>
      <c r="P453" s="238"/>
      <c r="Q453" s="238"/>
      <c r="R453" s="238"/>
      <c r="S453" s="238"/>
      <c r="T453" s="239"/>
      <c r="AT453" s="240" t="s">
        <v>142</v>
      </c>
      <c r="AU453" s="240" t="s">
        <v>76</v>
      </c>
      <c r="AV453" s="12" t="s">
        <v>76</v>
      </c>
      <c r="AW453" s="12" t="s">
        <v>30</v>
      </c>
      <c r="AX453" s="12" t="s">
        <v>68</v>
      </c>
      <c r="AY453" s="240" t="s">
        <v>131</v>
      </c>
    </row>
    <row r="454" s="13" customFormat="1">
      <c r="B454" s="241"/>
      <c r="C454" s="242"/>
      <c r="D454" s="227" t="s">
        <v>142</v>
      </c>
      <c r="E454" s="243" t="s">
        <v>1</v>
      </c>
      <c r="F454" s="244" t="s">
        <v>1096</v>
      </c>
      <c r="G454" s="242"/>
      <c r="H454" s="245">
        <v>80</v>
      </c>
      <c r="I454" s="246"/>
      <c r="J454" s="242"/>
      <c r="K454" s="242"/>
      <c r="L454" s="247"/>
      <c r="M454" s="248"/>
      <c r="N454" s="249"/>
      <c r="O454" s="249"/>
      <c r="P454" s="249"/>
      <c r="Q454" s="249"/>
      <c r="R454" s="249"/>
      <c r="S454" s="249"/>
      <c r="T454" s="250"/>
      <c r="AT454" s="251" t="s">
        <v>142</v>
      </c>
      <c r="AU454" s="251" t="s">
        <v>76</v>
      </c>
      <c r="AV454" s="13" t="s">
        <v>145</v>
      </c>
      <c r="AW454" s="13" t="s">
        <v>30</v>
      </c>
      <c r="AX454" s="13" t="s">
        <v>68</v>
      </c>
      <c r="AY454" s="251" t="s">
        <v>131</v>
      </c>
    </row>
    <row r="455" s="14" customFormat="1">
      <c r="B455" s="252"/>
      <c r="C455" s="253"/>
      <c r="D455" s="227" t="s">
        <v>142</v>
      </c>
      <c r="E455" s="254" t="s">
        <v>1</v>
      </c>
      <c r="F455" s="255" t="s">
        <v>146</v>
      </c>
      <c r="G455" s="253"/>
      <c r="H455" s="256">
        <v>6480</v>
      </c>
      <c r="I455" s="257"/>
      <c r="J455" s="253"/>
      <c r="K455" s="253"/>
      <c r="L455" s="258"/>
      <c r="M455" s="259"/>
      <c r="N455" s="260"/>
      <c r="O455" s="260"/>
      <c r="P455" s="260"/>
      <c r="Q455" s="260"/>
      <c r="R455" s="260"/>
      <c r="S455" s="260"/>
      <c r="T455" s="261"/>
      <c r="AT455" s="262" t="s">
        <v>142</v>
      </c>
      <c r="AU455" s="262" t="s">
        <v>76</v>
      </c>
      <c r="AV455" s="14" t="s">
        <v>138</v>
      </c>
      <c r="AW455" s="14" t="s">
        <v>30</v>
      </c>
      <c r="AX455" s="14" t="s">
        <v>31</v>
      </c>
      <c r="AY455" s="262" t="s">
        <v>131</v>
      </c>
    </row>
    <row r="456" s="1" customFormat="1" ht="16.5" customHeight="1">
      <c r="B456" s="37"/>
      <c r="C456" s="216" t="s">
        <v>1097</v>
      </c>
      <c r="D456" s="216" t="s">
        <v>133</v>
      </c>
      <c r="E456" s="217" t="s">
        <v>1098</v>
      </c>
      <c r="F456" s="218" t="s">
        <v>1099</v>
      </c>
      <c r="G456" s="219" t="s">
        <v>149</v>
      </c>
      <c r="H456" s="220">
        <v>5000</v>
      </c>
      <c r="I456" s="221"/>
      <c r="J456" s="220">
        <f>ROUND(I456*H456,1)</f>
        <v>0</v>
      </c>
      <c r="K456" s="218" t="s">
        <v>137</v>
      </c>
      <c r="L456" s="42"/>
      <c r="M456" s="222" t="s">
        <v>1</v>
      </c>
      <c r="N456" s="223" t="s">
        <v>39</v>
      </c>
      <c r="O456" s="78"/>
      <c r="P456" s="224">
        <f>O456*H456</f>
        <v>0</v>
      </c>
      <c r="Q456" s="224">
        <v>0</v>
      </c>
      <c r="R456" s="224">
        <f>Q456*H456</f>
        <v>0</v>
      </c>
      <c r="S456" s="224">
        <v>0</v>
      </c>
      <c r="T456" s="225">
        <f>S456*H456</f>
        <v>0</v>
      </c>
      <c r="AR456" s="16" t="s">
        <v>138</v>
      </c>
      <c r="AT456" s="16" t="s">
        <v>133</v>
      </c>
      <c r="AU456" s="16" t="s">
        <v>76</v>
      </c>
      <c r="AY456" s="16" t="s">
        <v>131</v>
      </c>
      <c r="BE456" s="226">
        <f>IF(N456="základní",J456,0)</f>
        <v>0</v>
      </c>
      <c r="BF456" s="226">
        <f>IF(N456="snížená",J456,0)</f>
        <v>0</v>
      </c>
      <c r="BG456" s="226">
        <f>IF(N456="zákl. přenesená",J456,0)</f>
        <v>0</v>
      </c>
      <c r="BH456" s="226">
        <f>IF(N456="sníž. přenesená",J456,0)</f>
        <v>0</v>
      </c>
      <c r="BI456" s="226">
        <f>IF(N456="nulová",J456,0)</f>
        <v>0</v>
      </c>
      <c r="BJ456" s="16" t="s">
        <v>31</v>
      </c>
      <c r="BK456" s="226">
        <f>ROUND(I456*H456,1)</f>
        <v>0</v>
      </c>
      <c r="BL456" s="16" t="s">
        <v>138</v>
      </c>
      <c r="BM456" s="16" t="s">
        <v>1100</v>
      </c>
    </row>
    <row r="457" s="1" customFormat="1">
      <c r="B457" s="37"/>
      <c r="C457" s="38"/>
      <c r="D457" s="227" t="s">
        <v>140</v>
      </c>
      <c r="E457" s="38"/>
      <c r="F457" s="228" t="s">
        <v>1101</v>
      </c>
      <c r="G457" s="38"/>
      <c r="H457" s="38"/>
      <c r="I457" s="142"/>
      <c r="J457" s="38"/>
      <c r="K457" s="38"/>
      <c r="L457" s="42"/>
      <c r="M457" s="229"/>
      <c r="N457" s="78"/>
      <c r="O457" s="78"/>
      <c r="P457" s="78"/>
      <c r="Q457" s="78"/>
      <c r="R457" s="78"/>
      <c r="S457" s="78"/>
      <c r="T457" s="79"/>
      <c r="AT457" s="16" t="s">
        <v>140</v>
      </c>
      <c r="AU457" s="16" t="s">
        <v>76</v>
      </c>
    </row>
    <row r="458" s="12" customFormat="1">
      <c r="B458" s="230"/>
      <c r="C458" s="231"/>
      <c r="D458" s="227" t="s">
        <v>142</v>
      </c>
      <c r="E458" s="232" t="s">
        <v>1</v>
      </c>
      <c r="F458" s="233" t="s">
        <v>683</v>
      </c>
      <c r="G458" s="231"/>
      <c r="H458" s="234">
        <v>5000</v>
      </c>
      <c r="I458" s="235"/>
      <c r="J458" s="231"/>
      <c r="K458" s="231"/>
      <c r="L458" s="236"/>
      <c r="M458" s="237"/>
      <c r="N458" s="238"/>
      <c r="O458" s="238"/>
      <c r="P458" s="238"/>
      <c r="Q458" s="238"/>
      <c r="R458" s="238"/>
      <c r="S458" s="238"/>
      <c r="T458" s="239"/>
      <c r="AT458" s="240" t="s">
        <v>142</v>
      </c>
      <c r="AU458" s="240" t="s">
        <v>76</v>
      </c>
      <c r="AV458" s="12" t="s">
        <v>76</v>
      </c>
      <c r="AW458" s="12" t="s">
        <v>30</v>
      </c>
      <c r="AX458" s="12" t="s">
        <v>68</v>
      </c>
      <c r="AY458" s="240" t="s">
        <v>131</v>
      </c>
    </row>
    <row r="459" s="14" customFormat="1">
      <c r="B459" s="252"/>
      <c r="C459" s="253"/>
      <c r="D459" s="227" t="s">
        <v>142</v>
      </c>
      <c r="E459" s="254" t="s">
        <v>1</v>
      </c>
      <c r="F459" s="255" t="s">
        <v>146</v>
      </c>
      <c r="G459" s="253"/>
      <c r="H459" s="256">
        <v>5000</v>
      </c>
      <c r="I459" s="257"/>
      <c r="J459" s="253"/>
      <c r="K459" s="253"/>
      <c r="L459" s="258"/>
      <c r="M459" s="259"/>
      <c r="N459" s="260"/>
      <c r="O459" s="260"/>
      <c r="P459" s="260"/>
      <c r="Q459" s="260"/>
      <c r="R459" s="260"/>
      <c r="S459" s="260"/>
      <c r="T459" s="261"/>
      <c r="AT459" s="262" t="s">
        <v>142</v>
      </c>
      <c r="AU459" s="262" t="s">
        <v>76</v>
      </c>
      <c r="AV459" s="14" t="s">
        <v>138</v>
      </c>
      <c r="AW459" s="14" t="s">
        <v>30</v>
      </c>
      <c r="AX459" s="14" t="s">
        <v>31</v>
      </c>
      <c r="AY459" s="262" t="s">
        <v>131</v>
      </c>
    </row>
    <row r="460" s="1" customFormat="1" ht="16.5" customHeight="1">
      <c r="B460" s="37"/>
      <c r="C460" s="216" t="s">
        <v>1102</v>
      </c>
      <c r="D460" s="216" t="s">
        <v>133</v>
      </c>
      <c r="E460" s="217" t="s">
        <v>345</v>
      </c>
      <c r="F460" s="218" t="s">
        <v>346</v>
      </c>
      <c r="G460" s="219" t="s">
        <v>240</v>
      </c>
      <c r="H460" s="220">
        <v>7500</v>
      </c>
      <c r="I460" s="221"/>
      <c r="J460" s="220">
        <f>ROUND(I460*H460,1)</f>
        <v>0</v>
      </c>
      <c r="K460" s="218" t="s">
        <v>137</v>
      </c>
      <c r="L460" s="42"/>
      <c r="M460" s="222" t="s">
        <v>1</v>
      </c>
      <c r="N460" s="223" t="s">
        <v>39</v>
      </c>
      <c r="O460" s="78"/>
      <c r="P460" s="224">
        <f>O460*H460</f>
        <v>0</v>
      </c>
      <c r="Q460" s="224">
        <v>2.052</v>
      </c>
      <c r="R460" s="224">
        <f>Q460*H460</f>
        <v>15390</v>
      </c>
      <c r="S460" s="224">
        <v>0</v>
      </c>
      <c r="T460" s="225">
        <f>S460*H460</f>
        <v>0</v>
      </c>
      <c r="AR460" s="16" t="s">
        <v>138</v>
      </c>
      <c r="AT460" s="16" t="s">
        <v>133</v>
      </c>
      <c r="AU460" s="16" t="s">
        <v>76</v>
      </c>
      <c r="AY460" s="16" t="s">
        <v>131</v>
      </c>
      <c r="BE460" s="226">
        <f>IF(N460="základní",J460,0)</f>
        <v>0</v>
      </c>
      <c r="BF460" s="226">
        <f>IF(N460="snížená",J460,0)</f>
        <v>0</v>
      </c>
      <c r="BG460" s="226">
        <f>IF(N460="zákl. přenesená",J460,0)</f>
        <v>0</v>
      </c>
      <c r="BH460" s="226">
        <f>IF(N460="sníž. přenesená",J460,0)</f>
        <v>0</v>
      </c>
      <c r="BI460" s="226">
        <f>IF(N460="nulová",J460,0)</f>
        <v>0</v>
      </c>
      <c r="BJ460" s="16" t="s">
        <v>31</v>
      </c>
      <c r="BK460" s="226">
        <f>ROUND(I460*H460,1)</f>
        <v>0</v>
      </c>
      <c r="BL460" s="16" t="s">
        <v>138</v>
      </c>
      <c r="BM460" s="16" t="s">
        <v>1103</v>
      </c>
    </row>
    <row r="461" s="1" customFormat="1">
      <c r="B461" s="37"/>
      <c r="C461" s="38"/>
      <c r="D461" s="227" t="s">
        <v>140</v>
      </c>
      <c r="E461" s="38"/>
      <c r="F461" s="228" t="s">
        <v>348</v>
      </c>
      <c r="G461" s="38"/>
      <c r="H461" s="38"/>
      <c r="I461" s="142"/>
      <c r="J461" s="38"/>
      <c r="K461" s="38"/>
      <c r="L461" s="42"/>
      <c r="M461" s="229"/>
      <c r="N461" s="78"/>
      <c r="O461" s="78"/>
      <c r="P461" s="78"/>
      <c r="Q461" s="78"/>
      <c r="R461" s="78"/>
      <c r="S461" s="78"/>
      <c r="T461" s="79"/>
      <c r="AT461" s="16" t="s">
        <v>140</v>
      </c>
      <c r="AU461" s="16" t="s">
        <v>76</v>
      </c>
    </row>
    <row r="462" s="12" customFormat="1">
      <c r="B462" s="230"/>
      <c r="C462" s="231"/>
      <c r="D462" s="227" t="s">
        <v>142</v>
      </c>
      <c r="E462" s="232" t="s">
        <v>1</v>
      </c>
      <c r="F462" s="233" t="s">
        <v>1104</v>
      </c>
      <c r="G462" s="231"/>
      <c r="H462" s="234">
        <v>7500</v>
      </c>
      <c r="I462" s="235"/>
      <c r="J462" s="231"/>
      <c r="K462" s="231"/>
      <c r="L462" s="236"/>
      <c r="M462" s="237"/>
      <c r="N462" s="238"/>
      <c r="O462" s="238"/>
      <c r="P462" s="238"/>
      <c r="Q462" s="238"/>
      <c r="R462" s="238"/>
      <c r="S462" s="238"/>
      <c r="T462" s="239"/>
      <c r="AT462" s="240" t="s">
        <v>142</v>
      </c>
      <c r="AU462" s="240" t="s">
        <v>76</v>
      </c>
      <c r="AV462" s="12" t="s">
        <v>76</v>
      </c>
      <c r="AW462" s="12" t="s">
        <v>30</v>
      </c>
      <c r="AX462" s="12" t="s">
        <v>68</v>
      </c>
      <c r="AY462" s="240" t="s">
        <v>131</v>
      </c>
    </row>
    <row r="463" s="14" customFormat="1">
      <c r="B463" s="252"/>
      <c r="C463" s="253"/>
      <c r="D463" s="227" t="s">
        <v>142</v>
      </c>
      <c r="E463" s="254" t="s">
        <v>1</v>
      </c>
      <c r="F463" s="255" t="s">
        <v>146</v>
      </c>
      <c r="G463" s="253"/>
      <c r="H463" s="256">
        <v>7500</v>
      </c>
      <c r="I463" s="257"/>
      <c r="J463" s="253"/>
      <c r="K463" s="253"/>
      <c r="L463" s="258"/>
      <c r="M463" s="259"/>
      <c r="N463" s="260"/>
      <c r="O463" s="260"/>
      <c r="P463" s="260"/>
      <c r="Q463" s="260"/>
      <c r="R463" s="260"/>
      <c r="S463" s="260"/>
      <c r="T463" s="261"/>
      <c r="AT463" s="262" t="s">
        <v>142</v>
      </c>
      <c r="AU463" s="262" t="s">
        <v>76</v>
      </c>
      <c r="AV463" s="14" t="s">
        <v>138</v>
      </c>
      <c r="AW463" s="14" t="s">
        <v>30</v>
      </c>
      <c r="AX463" s="14" t="s">
        <v>31</v>
      </c>
      <c r="AY463" s="262" t="s">
        <v>131</v>
      </c>
    </row>
    <row r="464" s="11" customFormat="1" ht="22.8" customHeight="1">
      <c r="B464" s="200"/>
      <c r="C464" s="201"/>
      <c r="D464" s="202" t="s">
        <v>67</v>
      </c>
      <c r="E464" s="214" t="s">
        <v>372</v>
      </c>
      <c r="F464" s="214" t="s">
        <v>373</v>
      </c>
      <c r="G464" s="201"/>
      <c r="H464" s="201"/>
      <c r="I464" s="204"/>
      <c r="J464" s="215">
        <f>BK464</f>
        <v>0</v>
      </c>
      <c r="K464" s="201"/>
      <c r="L464" s="206"/>
      <c r="M464" s="207"/>
      <c r="N464" s="208"/>
      <c r="O464" s="208"/>
      <c r="P464" s="209">
        <f>SUM(P465:P466)</f>
        <v>0</v>
      </c>
      <c r="Q464" s="208"/>
      <c r="R464" s="209">
        <f>SUM(R465:R466)</f>
        <v>0</v>
      </c>
      <c r="S464" s="208"/>
      <c r="T464" s="210">
        <f>SUM(T465:T466)</f>
        <v>0</v>
      </c>
      <c r="AR464" s="211" t="s">
        <v>31</v>
      </c>
      <c r="AT464" s="212" t="s">
        <v>67</v>
      </c>
      <c r="AU464" s="212" t="s">
        <v>31</v>
      </c>
      <c r="AY464" s="211" t="s">
        <v>131</v>
      </c>
      <c r="BK464" s="213">
        <f>SUM(BK465:BK466)</f>
        <v>0</v>
      </c>
    </row>
    <row r="465" s="1" customFormat="1" ht="16.5" customHeight="1">
      <c r="B465" s="37"/>
      <c r="C465" s="216" t="s">
        <v>1105</v>
      </c>
      <c r="D465" s="216" t="s">
        <v>133</v>
      </c>
      <c r="E465" s="217" t="s">
        <v>375</v>
      </c>
      <c r="F465" s="218" t="s">
        <v>376</v>
      </c>
      <c r="G465" s="219" t="s">
        <v>377</v>
      </c>
      <c r="H465" s="220">
        <v>33517.099999999999</v>
      </c>
      <c r="I465" s="221"/>
      <c r="J465" s="220">
        <f>ROUND(I465*H465,1)</f>
        <v>0</v>
      </c>
      <c r="K465" s="218" t="s">
        <v>137</v>
      </c>
      <c r="L465" s="42"/>
      <c r="M465" s="222" t="s">
        <v>1</v>
      </c>
      <c r="N465" s="223" t="s">
        <v>39</v>
      </c>
      <c r="O465" s="78"/>
      <c r="P465" s="224">
        <f>O465*H465</f>
        <v>0</v>
      </c>
      <c r="Q465" s="224">
        <v>0</v>
      </c>
      <c r="R465" s="224">
        <f>Q465*H465</f>
        <v>0</v>
      </c>
      <c r="S465" s="224">
        <v>0</v>
      </c>
      <c r="T465" s="225">
        <f>S465*H465</f>
        <v>0</v>
      </c>
      <c r="AR465" s="16" t="s">
        <v>138</v>
      </c>
      <c r="AT465" s="16" t="s">
        <v>133</v>
      </c>
      <c r="AU465" s="16" t="s">
        <v>76</v>
      </c>
      <c r="AY465" s="16" t="s">
        <v>131</v>
      </c>
      <c r="BE465" s="226">
        <f>IF(N465="základní",J465,0)</f>
        <v>0</v>
      </c>
      <c r="BF465" s="226">
        <f>IF(N465="snížená",J465,0)</f>
        <v>0</v>
      </c>
      <c r="BG465" s="226">
        <f>IF(N465="zákl. přenesená",J465,0)</f>
        <v>0</v>
      </c>
      <c r="BH465" s="226">
        <f>IF(N465="sníž. přenesená",J465,0)</f>
        <v>0</v>
      </c>
      <c r="BI465" s="226">
        <f>IF(N465="nulová",J465,0)</f>
        <v>0</v>
      </c>
      <c r="BJ465" s="16" t="s">
        <v>31</v>
      </c>
      <c r="BK465" s="226">
        <f>ROUND(I465*H465,1)</f>
        <v>0</v>
      </c>
      <c r="BL465" s="16" t="s">
        <v>138</v>
      </c>
      <c r="BM465" s="16" t="s">
        <v>1106</v>
      </c>
    </row>
    <row r="466" s="1" customFormat="1">
      <c r="B466" s="37"/>
      <c r="C466" s="38"/>
      <c r="D466" s="227" t="s">
        <v>140</v>
      </c>
      <c r="E466" s="38"/>
      <c r="F466" s="228" t="s">
        <v>379</v>
      </c>
      <c r="G466" s="38"/>
      <c r="H466" s="38"/>
      <c r="I466" s="142"/>
      <c r="J466" s="38"/>
      <c r="K466" s="38"/>
      <c r="L466" s="42"/>
      <c r="M466" s="272"/>
      <c r="N466" s="273"/>
      <c r="O466" s="273"/>
      <c r="P466" s="273"/>
      <c r="Q466" s="273"/>
      <c r="R466" s="273"/>
      <c r="S466" s="273"/>
      <c r="T466" s="274"/>
      <c r="AT466" s="16" t="s">
        <v>140</v>
      </c>
      <c r="AU466" s="16" t="s">
        <v>76</v>
      </c>
    </row>
    <row r="467" s="1" customFormat="1" ht="6.96" customHeight="1">
      <c r="B467" s="56"/>
      <c r="C467" s="57"/>
      <c r="D467" s="57"/>
      <c r="E467" s="57"/>
      <c r="F467" s="57"/>
      <c r="G467" s="57"/>
      <c r="H467" s="57"/>
      <c r="I467" s="166"/>
      <c r="J467" s="57"/>
      <c r="K467" s="57"/>
      <c r="L467" s="42"/>
    </row>
  </sheetData>
  <sheetProtection sheet="1" autoFilter="0" formatColumns="0" formatRows="0" objects="1" scenarios="1" spinCount="100000" saltValue="+j65X056HU5NAi4XHuUbBzspiilgU6rh77Qfz6WM+uB7jQPIxc0Kgnm7DXjqMxC70TWXHYVqICidCCjwVFlZUg==" hashValue="+8yv+432xREFUbh6bOrsRUtocdr3OgT8zzHJwkAYaZRiikn4vfwi1ec3brqdvlISaCUU+xVizVa6GDPBr6STnA==" algorithmName="SHA-512" password="CC35"/>
  <autoFilter ref="C89:K46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5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96</v>
      </c>
    </row>
    <row r="3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76</v>
      </c>
    </row>
    <row r="4" ht="24.96" customHeight="1">
      <c r="B4" s="19"/>
      <c r="D4" s="139" t="s">
        <v>100</v>
      </c>
      <c r="L4" s="19"/>
      <c r="M4" s="23" t="s">
        <v>11</v>
      </c>
      <c r="AT4" s="16" t="s">
        <v>4</v>
      </c>
    </row>
    <row r="5" ht="6.96" customHeight="1">
      <c r="B5" s="19"/>
      <c r="L5" s="19"/>
    </row>
    <row r="6" ht="12" customHeight="1">
      <c r="B6" s="19"/>
      <c r="D6" s="140" t="s">
        <v>16</v>
      </c>
      <c r="L6" s="19"/>
    </row>
    <row r="7" ht="16.5" customHeight="1">
      <c r="B7" s="19"/>
      <c r="E7" s="141" t="str">
        <f>'Rekapitulace stavby'!K6</f>
        <v>VD Letovice-odstranění sedimentů</v>
      </c>
      <c r="F7" s="140"/>
      <c r="G7" s="140"/>
      <c r="H7" s="140"/>
      <c r="L7" s="19"/>
    </row>
    <row r="8" ht="12" customHeight="1">
      <c r="B8" s="19"/>
      <c r="D8" s="140" t="s">
        <v>101</v>
      </c>
      <c r="L8" s="19"/>
    </row>
    <row r="9" s="1" customFormat="1" ht="16.5" customHeight="1">
      <c r="B9" s="42"/>
      <c r="E9" s="141" t="s">
        <v>732</v>
      </c>
      <c r="F9" s="1"/>
      <c r="G9" s="1"/>
      <c r="H9" s="1"/>
      <c r="I9" s="142"/>
      <c r="L9" s="42"/>
    </row>
    <row r="10" s="1" customFormat="1" ht="12" customHeight="1">
      <c r="B10" s="42"/>
      <c r="D10" s="140" t="s">
        <v>103</v>
      </c>
      <c r="I10" s="142"/>
      <c r="L10" s="42"/>
    </row>
    <row r="11" s="1" customFormat="1" ht="36.96" customHeight="1">
      <c r="B11" s="42"/>
      <c r="E11" s="143" t="s">
        <v>1107</v>
      </c>
      <c r="F11" s="1"/>
      <c r="G11" s="1"/>
      <c r="H11" s="1"/>
      <c r="I11" s="142"/>
      <c r="L11" s="42"/>
    </row>
    <row r="12" s="1" customFormat="1">
      <c r="B12" s="42"/>
      <c r="I12" s="142"/>
      <c r="L12" s="42"/>
    </row>
    <row r="13" s="1" customFormat="1" ht="12" customHeight="1">
      <c r="B13" s="42"/>
      <c r="D13" s="140" t="s">
        <v>18</v>
      </c>
      <c r="F13" s="16" t="s">
        <v>1</v>
      </c>
      <c r="I13" s="144" t="s">
        <v>19</v>
      </c>
      <c r="J13" s="16" t="s">
        <v>1</v>
      </c>
      <c r="L13" s="42"/>
    </row>
    <row r="14" s="1" customFormat="1" ht="12" customHeight="1">
      <c r="B14" s="42"/>
      <c r="D14" s="140" t="s">
        <v>20</v>
      </c>
      <c r="F14" s="16" t="s">
        <v>21</v>
      </c>
      <c r="I14" s="144" t="s">
        <v>22</v>
      </c>
      <c r="J14" s="145" t="str">
        <f>'Rekapitulace stavby'!AN8</f>
        <v>5. 2. 2019</v>
      </c>
      <c r="L14" s="42"/>
    </row>
    <row r="15" s="1" customFormat="1" ht="10.8" customHeight="1">
      <c r="B15" s="42"/>
      <c r="I15" s="142"/>
      <c r="L15" s="42"/>
    </row>
    <row r="16" s="1" customFormat="1" ht="12" customHeight="1">
      <c r="B16" s="42"/>
      <c r="D16" s="140" t="s">
        <v>24</v>
      </c>
      <c r="I16" s="144" t="s">
        <v>25</v>
      </c>
      <c r="J16" s="16" t="str">
        <f>IF('Rekapitulace stavby'!AN10="","",'Rekapitulace stavby'!AN10)</f>
        <v/>
      </c>
      <c r="L16" s="42"/>
    </row>
    <row r="17" s="1" customFormat="1" ht="18" customHeight="1">
      <c r="B17" s="42"/>
      <c r="E17" s="16" t="str">
        <f>IF('Rekapitulace stavby'!E11="","",'Rekapitulace stavby'!E11)</f>
        <v xml:space="preserve"> </v>
      </c>
      <c r="I17" s="144" t="s">
        <v>26</v>
      </c>
      <c r="J17" s="16" t="str">
        <f>IF('Rekapitulace stavby'!AN11="","",'Rekapitulace stavby'!AN11)</f>
        <v/>
      </c>
      <c r="L17" s="42"/>
    </row>
    <row r="18" s="1" customFormat="1" ht="6.96" customHeight="1">
      <c r="B18" s="42"/>
      <c r="I18" s="142"/>
      <c r="L18" s="42"/>
    </row>
    <row r="19" s="1" customFormat="1" ht="12" customHeight="1">
      <c r="B19" s="42"/>
      <c r="D19" s="140" t="s">
        <v>27</v>
      </c>
      <c r="I19" s="144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6"/>
      <c r="G20" s="16"/>
      <c r="H20" s="16"/>
      <c r="I20" s="144" t="s">
        <v>26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2"/>
      <c r="L21" s="42"/>
    </row>
    <row r="22" s="1" customFormat="1" ht="12" customHeight="1">
      <c r="B22" s="42"/>
      <c r="D22" s="140" t="s">
        <v>29</v>
      </c>
      <c r="I22" s="144" t="s">
        <v>25</v>
      </c>
      <c r="J22" s="16" t="str">
        <f>IF('Rekapitulace stavby'!AN16="","",'Rekapitulace stavby'!AN16)</f>
        <v/>
      </c>
      <c r="L22" s="42"/>
    </row>
    <row r="23" s="1" customFormat="1" ht="18" customHeight="1">
      <c r="B23" s="42"/>
      <c r="E23" s="16" t="str">
        <f>IF('Rekapitulace stavby'!E17="","",'Rekapitulace stavby'!E17)</f>
        <v xml:space="preserve"> </v>
      </c>
      <c r="I23" s="144" t="s">
        <v>26</v>
      </c>
      <c r="J23" s="16" t="str">
        <f>IF('Rekapitulace stavby'!AN17="","",'Rekapitulace stavby'!AN17)</f>
        <v/>
      </c>
      <c r="L23" s="42"/>
    </row>
    <row r="24" s="1" customFormat="1" ht="6.96" customHeight="1">
      <c r="B24" s="42"/>
      <c r="I24" s="142"/>
      <c r="L24" s="42"/>
    </row>
    <row r="25" s="1" customFormat="1" ht="12" customHeight="1">
      <c r="B25" s="42"/>
      <c r="D25" s="140" t="s">
        <v>32</v>
      </c>
      <c r="I25" s="144" t="s">
        <v>25</v>
      </c>
      <c r="J25" s="16" t="str">
        <f>IF('Rekapitulace stavby'!AN19="","",'Rekapitulace stavby'!AN19)</f>
        <v/>
      </c>
      <c r="L25" s="42"/>
    </row>
    <row r="26" s="1" customFormat="1" ht="18" customHeight="1">
      <c r="B26" s="42"/>
      <c r="E26" s="16" t="str">
        <f>IF('Rekapitulace stavby'!E20="","",'Rekapitulace stavby'!E20)</f>
        <v xml:space="preserve"> </v>
      </c>
      <c r="I26" s="144" t="s">
        <v>26</v>
      </c>
      <c r="J26" s="16" t="str">
        <f>IF('Rekapitulace stavby'!AN20="","",'Rekapitulace stavby'!AN20)</f>
        <v/>
      </c>
      <c r="L26" s="42"/>
    </row>
    <row r="27" s="1" customFormat="1" ht="6.96" customHeight="1">
      <c r="B27" s="42"/>
      <c r="I27" s="142"/>
      <c r="L27" s="42"/>
    </row>
    <row r="28" s="1" customFormat="1" ht="12" customHeight="1">
      <c r="B28" s="42"/>
      <c r="D28" s="140" t="s">
        <v>33</v>
      </c>
      <c r="I28" s="142"/>
      <c r="L28" s="42"/>
    </row>
    <row r="29" s="7" customFormat="1" ht="16.5" customHeight="1">
      <c r="B29" s="146"/>
      <c r="E29" s="147" t="s">
        <v>1</v>
      </c>
      <c r="F29" s="147"/>
      <c r="G29" s="147"/>
      <c r="H29" s="147"/>
      <c r="I29" s="148"/>
      <c r="L29" s="146"/>
    </row>
    <row r="30" s="1" customFormat="1" ht="6.96" customHeight="1">
      <c r="B30" s="42"/>
      <c r="I30" s="142"/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49"/>
      <c r="J31" s="70"/>
      <c r="K31" s="70"/>
      <c r="L31" s="42"/>
    </row>
    <row r="32" s="1" customFormat="1" ht="25.44" customHeight="1">
      <c r="B32" s="42"/>
      <c r="D32" s="150" t="s">
        <v>34</v>
      </c>
      <c r="I32" s="142"/>
      <c r="J32" s="151">
        <f>ROUND(J91, 0)</f>
        <v>0</v>
      </c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49"/>
      <c r="J33" s="70"/>
      <c r="K33" s="70"/>
      <c r="L33" s="42"/>
    </row>
    <row r="34" s="1" customFormat="1" ht="14.4" customHeight="1">
      <c r="B34" s="42"/>
      <c r="F34" s="152" t="s">
        <v>36</v>
      </c>
      <c r="I34" s="153" t="s">
        <v>35</v>
      </c>
      <c r="J34" s="152" t="s">
        <v>37</v>
      </c>
      <c r="L34" s="42"/>
    </row>
    <row r="35" s="1" customFormat="1" ht="14.4" customHeight="1">
      <c r="B35" s="42"/>
      <c r="D35" s="140" t="s">
        <v>38</v>
      </c>
      <c r="E35" s="140" t="s">
        <v>39</v>
      </c>
      <c r="F35" s="154">
        <f>ROUND((SUM(BE91:BE165)),  0)</f>
        <v>0</v>
      </c>
      <c r="I35" s="155">
        <v>0.20999999999999999</v>
      </c>
      <c r="J35" s="154">
        <f>ROUND(((SUM(BE91:BE165))*I35),  0)</f>
        <v>0</v>
      </c>
      <c r="L35" s="42"/>
    </row>
    <row r="36" s="1" customFormat="1" ht="14.4" customHeight="1">
      <c r="B36" s="42"/>
      <c r="E36" s="140" t="s">
        <v>40</v>
      </c>
      <c r="F36" s="154">
        <f>ROUND((SUM(BF91:BF165)),  0)</f>
        <v>0</v>
      </c>
      <c r="I36" s="155">
        <v>0.14999999999999999</v>
      </c>
      <c r="J36" s="154">
        <f>ROUND(((SUM(BF91:BF165))*I36),  0)</f>
        <v>0</v>
      </c>
      <c r="L36" s="42"/>
    </row>
    <row r="37" hidden="1" s="1" customFormat="1" ht="14.4" customHeight="1">
      <c r="B37" s="42"/>
      <c r="E37" s="140" t="s">
        <v>41</v>
      </c>
      <c r="F37" s="154">
        <f>ROUND((SUM(BG91:BG165)),  0)</f>
        <v>0</v>
      </c>
      <c r="I37" s="155">
        <v>0.20999999999999999</v>
      </c>
      <c r="J37" s="154">
        <f>0</f>
        <v>0</v>
      </c>
      <c r="L37" s="42"/>
    </row>
    <row r="38" hidden="1" s="1" customFormat="1" ht="14.4" customHeight="1">
      <c r="B38" s="42"/>
      <c r="E38" s="140" t="s">
        <v>42</v>
      </c>
      <c r="F38" s="154">
        <f>ROUND((SUM(BH91:BH165)),  0)</f>
        <v>0</v>
      </c>
      <c r="I38" s="155">
        <v>0.14999999999999999</v>
      </c>
      <c r="J38" s="154">
        <f>0</f>
        <v>0</v>
      </c>
      <c r="L38" s="42"/>
    </row>
    <row r="39" hidden="1" s="1" customFormat="1" ht="14.4" customHeight="1">
      <c r="B39" s="42"/>
      <c r="E39" s="140" t="s">
        <v>43</v>
      </c>
      <c r="F39" s="154">
        <f>ROUND((SUM(BI91:BI165)),  0)</f>
        <v>0</v>
      </c>
      <c r="I39" s="155">
        <v>0</v>
      </c>
      <c r="J39" s="154">
        <f>0</f>
        <v>0</v>
      </c>
      <c r="L39" s="42"/>
    </row>
    <row r="40" s="1" customFormat="1" ht="6.96" customHeight="1">
      <c r="B40" s="42"/>
      <c r="I40" s="142"/>
      <c r="L40" s="42"/>
    </row>
    <row r="41" s="1" customFormat="1" ht="25.44" customHeight="1">
      <c r="B41" s="42"/>
      <c r="C41" s="156"/>
      <c r="D41" s="157" t="s">
        <v>44</v>
      </c>
      <c r="E41" s="158"/>
      <c r="F41" s="158"/>
      <c r="G41" s="159" t="s">
        <v>45</v>
      </c>
      <c r="H41" s="160" t="s">
        <v>46</v>
      </c>
      <c r="I41" s="161"/>
      <c r="J41" s="162">
        <f>SUM(J32:J39)</f>
        <v>0</v>
      </c>
      <c r="K41" s="163"/>
      <c r="L41" s="42"/>
    </row>
    <row r="42" s="1" customFormat="1" ht="14.4" customHeight="1">
      <c r="B42" s="164"/>
      <c r="C42" s="165"/>
      <c r="D42" s="165"/>
      <c r="E42" s="165"/>
      <c r="F42" s="165"/>
      <c r="G42" s="165"/>
      <c r="H42" s="165"/>
      <c r="I42" s="166"/>
      <c r="J42" s="165"/>
      <c r="K42" s="165"/>
      <c r="L42" s="42"/>
    </row>
    <row r="46" s="1" customFormat="1" ht="6.96" customHeight="1">
      <c r="B46" s="167"/>
      <c r="C46" s="168"/>
      <c r="D46" s="168"/>
      <c r="E46" s="168"/>
      <c r="F46" s="168"/>
      <c r="G46" s="168"/>
      <c r="H46" s="168"/>
      <c r="I46" s="169"/>
      <c r="J46" s="168"/>
      <c r="K46" s="168"/>
      <c r="L46" s="42"/>
    </row>
    <row r="47" s="1" customFormat="1" ht="24.96" customHeight="1">
      <c r="B47" s="37"/>
      <c r="C47" s="22" t="s">
        <v>105</v>
      </c>
      <c r="D47" s="38"/>
      <c r="E47" s="38"/>
      <c r="F47" s="38"/>
      <c r="G47" s="38"/>
      <c r="H47" s="38"/>
      <c r="I47" s="142"/>
      <c r="J47" s="38"/>
      <c r="K47" s="38"/>
      <c r="L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142"/>
      <c r="J48" s="38"/>
      <c r="K48" s="38"/>
      <c r="L48" s="42"/>
    </row>
    <row r="49" s="1" customFormat="1" ht="12" customHeight="1">
      <c r="B49" s="37"/>
      <c r="C49" s="31" t="s">
        <v>16</v>
      </c>
      <c r="D49" s="38"/>
      <c r="E49" s="38"/>
      <c r="F49" s="38"/>
      <c r="G49" s="38"/>
      <c r="H49" s="38"/>
      <c r="I49" s="142"/>
      <c r="J49" s="38"/>
      <c r="K49" s="38"/>
      <c r="L49" s="42"/>
    </row>
    <row r="50" s="1" customFormat="1" ht="16.5" customHeight="1">
      <c r="B50" s="37"/>
      <c r="C50" s="38"/>
      <c r="D50" s="38"/>
      <c r="E50" s="170" t="str">
        <f>E7</f>
        <v>VD Letovice-odstranění sedimentů</v>
      </c>
      <c r="F50" s="31"/>
      <c r="G50" s="31"/>
      <c r="H50" s="31"/>
      <c r="I50" s="142"/>
      <c r="J50" s="38"/>
      <c r="K50" s="38"/>
      <c r="L50" s="42"/>
    </row>
    <row r="51" ht="12" customHeight="1">
      <c r="B51" s="20"/>
      <c r="C51" s="31" t="s">
        <v>101</v>
      </c>
      <c r="D51" s="21"/>
      <c r="E51" s="21"/>
      <c r="F51" s="21"/>
      <c r="G51" s="21"/>
      <c r="H51" s="21"/>
      <c r="I51" s="135"/>
      <c r="J51" s="21"/>
      <c r="K51" s="21"/>
      <c r="L51" s="19"/>
    </row>
    <row r="52" s="1" customFormat="1" ht="16.5" customHeight="1">
      <c r="B52" s="37"/>
      <c r="C52" s="38"/>
      <c r="D52" s="38"/>
      <c r="E52" s="170" t="s">
        <v>732</v>
      </c>
      <c r="F52" s="38"/>
      <c r="G52" s="38"/>
      <c r="H52" s="38"/>
      <c r="I52" s="142"/>
      <c r="J52" s="38"/>
      <c r="K52" s="38"/>
      <c r="L52" s="42"/>
    </row>
    <row r="53" s="1" customFormat="1" ht="12" customHeight="1">
      <c r="B53" s="37"/>
      <c r="C53" s="31" t="s">
        <v>103</v>
      </c>
      <c r="D53" s="38"/>
      <c r="E53" s="38"/>
      <c r="F53" s="38"/>
      <c r="G53" s="38"/>
      <c r="H53" s="38"/>
      <c r="I53" s="142"/>
      <c r="J53" s="38"/>
      <c r="K53" s="38"/>
      <c r="L53" s="42"/>
    </row>
    <row r="54" s="1" customFormat="1" ht="16.5" customHeight="1">
      <c r="B54" s="37"/>
      <c r="C54" s="38"/>
      <c r="D54" s="38"/>
      <c r="E54" s="63" t="str">
        <f>E11</f>
        <v>SO 03.2 - SO 03.2 - Úprava bezejmenného levostranného přítoku</v>
      </c>
      <c r="F54" s="38"/>
      <c r="G54" s="38"/>
      <c r="H54" s="38"/>
      <c r="I54" s="142"/>
      <c r="J54" s="38"/>
      <c r="K54" s="38"/>
      <c r="L54" s="42"/>
    </row>
    <row r="55" s="1" customFormat="1" ht="6.96" customHeight="1">
      <c r="B55" s="37"/>
      <c r="C55" s="38"/>
      <c r="D55" s="38"/>
      <c r="E55" s="38"/>
      <c r="F55" s="38"/>
      <c r="G55" s="38"/>
      <c r="H55" s="38"/>
      <c r="I55" s="142"/>
      <c r="J55" s="38"/>
      <c r="K55" s="38"/>
      <c r="L55" s="42"/>
    </row>
    <row r="56" s="1" customFormat="1" ht="12" customHeight="1">
      <c r="B56" s="37"/>
      <c r="C56" s="31" t="s">
        <v>20</v>
      </c>
      <c r="D56" s="38"/>
      <c r="E56" s="38"/>
      <c r="F56" s="26" t="str">
        <f>F14</f>
        <v xml:space="preserve"> </v>
      </c>
      <c r="G56" s="38"/>
      <c r="H56" s="38"/>
      <c r="I56" s="144" t="s">
        <v>22</v>
      </c>
      <c r="J56" s="66" t="str">
        <f>IF(J14="","",J14)</f>
        <v>5. 2. 2019</v>
      </c>
      <c r="K56" s="38"/>
      <c r="L56" s="42"/>
    </row>
    <row r="57" s="1" customFormat="1" ht="6.96" customHeight="1">
      <c r="B57" s="37"/>
      <c r="C57" s="38"/>
      <c r="D57" s="38"/>
      <c r="E57" s="38"/>
      <c r="F57" s="38"/>
      <c r="G57" s="38"/>
      <c r="H57" s="38"/>
      <c r="I57" s="142"/>
      <c r="J57" s="38"/>
      <c r="K57" s="38"/>
      <c r="L57" s="42"/>
    </row>
    <row r="58" s="1" customFormat="1" ht="13.65" customHeight="1">
      <c r="B58" s="37"/>
      <c r="C58" s="31" t="s">
        <v>24</v>
      </c>
      <c r="D58" s="38"/>
      <c r="E58" s="38"/>
      <c r="F58" s="26" t="str">
        <f>E17</f>
        <v xml:space="preserve"> </v>
      </c>
      <c r="G58" s="38"/>
      <c r="H58" s="38"/>
      <c r="I58" s="144" t="s">
        <v>29</v>
      </c>
      <c r="J58" s="35" t="str">
        <f>E23</f>
        <v xml:space="preserve"> </v>
      </c>
      <c r="K58" s="38"/>
      <c r="L58" s="42"/>
    </row>
    <row r="59" s="1" customFormat="1" ht="13.65" customHeight="1">
      <c r="B59" s="37"/>
      <c r="C59" s="31" t="s">
        <v>27</v>
      </c>
      <c r="D59" s="38"/>
      <c r="E59" s="38"/>
      <c r="F59" s="26" t="str">
        <f>IF(E20="","",E20)</f>
        <v>Vyplň údaj</v>
      </c>
      <c r="G59" s="38"/>
      <c r="H59" s="38"/>
      <c r="I59" s="144" t="s">
        <v>32</v>
      </c>
      <c r="J59" s="35" t="str">
        <f>E26</f>
        <v xml:space="preserve"> </v>
      </c>
      <c r="K59" s="38"/>
      <c r="L59" s="42"/>
    </row>
    <row r="60" s="1" customFormat="1" ht="10.32" customHeight="1">
      <c r="B60" s="37"/>
      <c r="C60" s="38"/>
      <c r="D60" s="38"/>
      <c r="E60" s="38"/>
      <c r="F60" s="38"/>
      <c r="G60" s="38"/>
      <c r="H60" s="38"/>
      <c r="I60" s="142"/>
      <c r="J60" s="38"/>
      <c r="K60" s="38"/>
      <c r="L60" s="42"/>
    </row>
    <row r="61" s="1" customFormat="1" ht="29.28" customHeight="1">
      <c r="B61" s="37"/>
      <c r="C61" s="171" t="s">
        <v>106</v>
      </c>
      <c r="D61" s="172"/>
      <c r="E61" s="172"/>
      <c r="F61" s="172"/>
      <c r="G61" s="172"/>
      <c r="H61" s="172"/>
      <c r="I61" s="173"/>
      <c r="J61" s="174" t="s">
        <v>107</v>
      </c>
      <c r="K61" s="172"/>
      <c r="L61" s="42"/>
    </row>
    <row r="62" s="1" customFormat="1" ht="10.32" customHeight="1">
      <c r="B62" s="37"/>
      <c r="C62" s="38"/>
      <c r="D62" s="38"/>
      <c r="E62" s="38"/>
      <c r="F62" s="38"/>
      <c r="G62" s="38"/>
      <c r="H62" s="38"/>
      <c r="I62" s="142"/>
      <c r="J62" s="38"/>
      <c r="K62" s="38"/>
      <c r="L62" s="42"/>
    </row>
    <row r="63" s="1" customFormat="1" ht="22.8" customHeight="1">
      <c r="B63" s="37"/>
      <c r="C63" s="175" t="s">
        <v>108</v>
      </c>
      <c r="D63" s="38"/>
      <c r="E63" s="38"/>
      <c r="F63" s="38"/>
      <c r="G63" s="38"/>
      <c r="H63" s="38"/>
      <c r="I63" s="142"/>
      <c r="J63" s="97">
        <f>J91</f>
        <v>0</v>
      </c>
      <c r="K63" s="38"/>
      <c r="L63" s="42"/>
      <c r="AU63" s="16" t="s">
        <v>109</v>
      </c>
    </row>
    <row r="64" s="8" customFormat="1" ht="24.96" customHeight="1">
      <c r="B64" s="176"/>
      <c r="C64" s="177"/>
      <c r="D64" s="178" t="s">
        <v>110</v>
      </c>
      <c r="E64" s="179"/>
      <c r="F64" s="179"/>
      <c r="G64" s="179"/>
      <c r="H64" s="179"/>
      <c r="I64" s="180"/>
      <c r="J64" s="181">
        <f>J92</f>
        <v>0</v>
      </c>
      <c r="K64" s="177"/>
      <c r="L64" s="182"/>
    </row>
    <row r="65" s="9" customFormat="1" ht="19.92" customHeight="1">
      <c r="B65" s="183"/>
      <c r="C65" s="121"/>
      <c r="D65" s="184" t="s">
        <v>112</v>
      </c>
      <c r="E65" s="185"/>
      <c r="F65" s="185"/>
      <c r="G65" s="185"/>
      <c r="H65" s="185"/>
      <c r="I65" s="186"/>
      <c r="J65" s="187">
        <f>J93</f>
        <v>0</v>
      </c>
      <c r="K65" s="121"/>
      <c r="L65" s="188"/>
    </row>
    <row r="66" s="9" customFormat="1" ht="19.92" customHeight="1">
      <c r="B66" s="183"/>
      <c r="C66" s="121"/>
      <c r="D66" s="184" t="s">
        <v>113</v>
      </c>
      <c r="E66" s="185"/>
      <c r="F66" s="185"/>
      <c r="G66" s="185"/>
      <c r="H66" s="185"/>
      <c r="I66" s="186"/>
      <c r="J66" s="187">
        <f>J118</f>
        <v>0</v>
      </c>
      <c r="K66" s="121"/>
      <c r="L66" s="188"/>
    </row>
    <row r="67" s="9" customFormat="1" ht="19.92" customHeight="1">
      <c r="B67" s="183"/>
      <c r="C67" s="121"/>
      <c r="D67" s="184" t="s">
        <v>382</v>
      </c>
      <c r="E67" s="185"/>
      <c r="F67" s="185"/>
      <c r="G67" s="185"/>
      <c r="H67" s="185"/>
      <c r="I67" s="186"/>
      <c r="J67" s="187">
        <f>J146</f>
        <v>0</v>
      </c>
      <c r="K67" s="121"/>
      <c r="L67" s="188"/>
    </row>
    <row r="68" s="9" customFormat="1" ht="19.92" customHeight="1">
      <c r="B68" s="183"/>
      <c r="C68" s="121"/>
      <c r="D68" s="184" t="s">
        <v>1108</v>
      </c>
      <c r="E68" s="185"/>
      <c r="F68" s="185"/>
      <c r="G68" s="185"/>
      <c r="H68" s="185"/>
      <c r="I68" s="186"/>
      <c r="J68" s="187">
        <f>J152</f>
        <v>0</v>
      </c>
      <c r="K68" s="121"/>
      <c r="L68" s="188"/>
    </row>
    <row r="69" s="9" customFormat="1" ht="19.92" customHeight="1">
      <c r="B69" s="183"/>
      <c r="C69" s="121"/>
      <c r="D69" s="184" t="s">
        <v>115</v>
      </c>
      <c r="E69" s="185"/>
      <c r="F69" s="185"/>
      <c r="G69" s="185"/>
      <c r="H69" s="185"/>
      <c r="I69" s="186"/>
      <c r="J69" s="187">
        <f>J163</f>
        <v>0</v>
      </c>
      <c r="K69" s="121"/>
      <c r="L69" s="188"/>
    </row>
    <row r="70" s="1" customFormat="1" ht="21.84" customHeight="1">
      <c r="B70" s="37"/>
      <c r="C70" s="38"/>
      <c r="D70" s="38"/>
      <c r="E70" s="38"/>
      <c r="F70" s="38"/>
      <c r="G70" s="38"/>
      <c r="H70" s="38"/>
      <c r="I70" s="142"/>
      <c r="J70" s="38"/>
      <c r="K70" s="38"/>
      <c r="L70" s="42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66"/>
      <c r="J71" s="57"/>
      <c r="K71" s="57"/>
      <c r="L71" s="42"/>
    </row>
    <row r="75" s="1" customFormat="1" ht="6.96" customHeight="1">
      <c r="B75" s="58"/>
      <c r="C75" s="59"/>
      <c r="D75" s="59"/>
      <c r="E75" s="59"/>
      <c r="F75" s="59"/>
      <c r="G75" s="59"/>
      <c r="H75" s="59"/>
      <c r="I75" s="169"/>
      <c r="J75" s="59"/>
      <c r="K75" s="59"/>
      <c r="L75" s="42"/>
    </row>
    <row r="76" s="1" customFormat="1" ht="24.96" customHeight="1">
      <c r="B76" s="37"/>
      <c r="C76" s="22" t="s">
        <v>116</v>
      </c>
      <c r="D76" s="38"/>
      <c r="E76" s="38"/>
      <c r="F76" s="38"/>
      <c r="G76" s="38"/>
      <c r="H76" s="38"/>
      <c r="I76" s="142"/>
      <c r="J76" s="38"/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42"/>
      <c r="J77" s="38"/>
      <c r="K77" s="38"/>
      <c r="L77" s="42"/>
    </row>
    <row r="78" s="1" customFormat="1" ht="12" customHeight="1">
      <c r="B78" s="37"/>
      <c r="C78" s="31" t="s">
        <v>16</v>
      </c>
      <c r="D78" s="38"/>
      <c r="E78" s="38"/>
      <c r="F78" s="38"/>
      <c r="G78" s="38"/>
      <c r="H78" s="38"/>
      <c r="I78" s="142"/>
      <c r="J78" s="38"/>
      <c r="K78" s="38"/>
      <c r="L78" s="42"/>
    </row>
    <row r="79" s="1" customFormat="1" ht="16.5" customHeight="1">
      <c r="B79" s="37"/>
      <c r="C79" s="38"/>
      <c r="D79" s="38"/>
      <c r="E79" s="170" t="str">
        <f>E7</f>
        <v>VD Letovice-odstranění sedimentů</v>
      </c>
      <c r="F79" s="31"/>
      <c r="G79" s="31"/>
      <c r="H79" s="31"/>
      <c r="I79" s="142"/>
      <c r="J79" s="38"/>
      <c r="K79" s="38"/>
      <c r="L79" s="42"/>
    </row>
    <row r="80" ht="12" customHeight="1">
      <c r="B80" s="20"/>
      <c r="C80" s="31" t="s">
        <v>101</v>
      </c>
      <c r="D80" s="21"/>
      <c r="E80" s="21"/>
      <c r="F80" s="21"/>
      <c r="G80" s="21"/>
      <c r="H80" s="21"/>
      <c r="I80" s="135"/>
      <c r="J80" s="21"/>
      <c r="K80" s="21"/>
      <c r="L80" s="19"/>
    </row>
    <row r="81" s="1" customFormat="1" ht="16.5" customHeight="1">
      <c r="B81" s="37"/>
      <c r="C81" s="38"/>
      <c r="D81" s="38"/>
      <c r="E81" s="170" t="s">
        <v>732</v>
      </c>
      <c r="F81" s="38"/>
      <c r="G81" s="38"/>
      <c r="H81" s="38"/>
      <c r="I81" s="142"/>
      <c r="J81" s="38"/>
      <c r="K81" s="38"/>
      <c r="L81" s="42"/>
    </row>
    <row r="82" s="1" customFormat="1" ht="12" customHeight="1">
      <c r="B82" s="37"/>
      <c r="C82" s="31" t="s">
        <v>103</v>
      </c>
      <c r="D82" s="38"/>
      <c r="E82" s="38"/>
      <c r="F82" s="38"/>
      <c r="G82" s="38"/>
      <c r="H82" s="38"/>
      <c r="I82" s="142"/>
      <c r="J82" s="38"/>
      <c r="K82" s="38"/>
      <c r="L82" s="42"/>
    </row>
    <row r="83" s="1" customFormat="1" ht="16.5" customHeight="1">
      <c r="B83" s="37"/>
      <c r="C83" s="38"/>
      <c r="D83" s="38"/>
      <c r="E83" s="63" t="str">
        <f>E11</f>
        <v>SO 03.2 - SO 03.2 - Úprava bezejmenného levostranného přítoku</v>
      </c>
      <c r="F83" s="38"/>
      <c r="G83" s="38"/>
      <c r="H83" s="38"/>
      <c r="I83" s="142"/>
      <c r="J83" s="38"/>
      <c r="K83" s="38"/>
      <c r="L83" s="42"/>
    </row>
    <row r="84" s="1" customFormat="1" ht="6.96" customHeight="1">
      <c r="B84" s="37"/>
      <c r="C84" s="38"/>
      <c r="D84" s="38"/>
      <c r="E84" s="38"/>
      <c r="F84" s="38"/>
      <c r="G84" s="38"/>
      <c r="H84" s="38"/>
      <c r="I84" s="142"/>
      <c r="J84" s="38"/>
      <c r="K84" s="38"/>
      <c r="L84" s="42"/>
    </row>
    <row r="85" s="1" customFormat="1" ht="12" customHeight="1">
      <c r="B85" s="37"/>
      <c r="C85" s="31" t="s">
        <v>20</v>
      </c>
      <c r="D85" s="38"/>
      <c r="E85" s="38"/>
      <c r="F85" s="26" t="str">
        <f>F14</f>
        <v xml:space="preserve"> </v>
      </c>
      <c r="G85" s="38"/>
      <c r="H85" s="38"/>
      <c r="I85" s="144" t="s">
        <v>22</v>
      </c>
      <c r="J85" s="66" t="str">
        <f>IF(J14="","",J14)</f>
        <v>5. 2. 2019</v>
      </c>
      <c r="K85" s="38"/>
      <c r="L85" s="42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142"/>
      <c r="J86" s="38"/>
      <c r="K86" s="38"/>
      <c r="L86" s="42"/>
    </row>
    <row r="87" s="1" customFormat="1" ht="13.65" customHeight="1">
      <c r="B87" s="37"/>
      <c r="C87" s="31" t="s">
        <v>24</v>
      </c>
      <c r="D87" s="38"/>
      <c r="E87" s="38"/>
      <c r="F87" s="26" t="str">
        <f>E17</f>
        <v xml:space="preserve"> </v>
      </c>
      <c r="G87" s="38"/>
      <c r="H87" s="38"/>
      <c r="I87" s="144" t="s">
        <v>29</v>
      </c>
      <c r="J87" s="35" t="str">
        <f>E23</f>
        <v xml:space="preserve"> </v>
      </c>
      <c r="K87" s="38"/>
      <c r="L87" s="42"/>
    </row>
    <row r="88" s="1" customFormat="1" ht="13.65" customHeight="1">
      <c r="B88" s="37"/>
      <c r="C88" s="31" t="s">
        <v>27</v>
      </c>
      <c r="D88" s="38"/>
      <c r="E88" s="38"/>
      <c r="F88" s="26" t="str">
        <f>IF(E20="","",E20)</f>
        <v>Vyplň údaj</v>
      </c>
      <c r="G88" s="38"/>
      <c r="H88" s="38"/>
      <c r="I88" s="144" t="s">
        <v>32</v>
      </c>
      <c r="J88" s="35" t="str">
        <f>E26</f>
        <v xml:space="preserve"> </v>
      </c>
      <c r="K88" s="38"/>
      <c r="L88" s="42"/>
    </row>
    <row r="89" s="1" customFormat="1" ht="10.32" customHeight="1">
      <c r="B89" s="37"/>
      <c r="C89" s="38"/>
      <c r="D89" s="38"/>
      <c r="E89" s="38"/>
      <c r="F89" s="38"/>
      <c r="G89" s="38"/>
      <c r="H89" s="38"/>
      <c r="I89" s="142"/>
      <c r="J89" s="38"/>
      <c r="K89" s="38"/>
      <c r="L89" s="42"/>
    </row>
    <row r="90" s="10" customFormat="1" ht="29.28" customHeight="1">
      <c r="B90" s="189"/>
      <c r="C90" s="190" t="s">
        <v>117</v>
      </c>
      <c r="D90" s="191" t="s">
        <v>53</v>
      </c>
      <c r="E90" s="191" t="s">
        <v>49</v>
      </c>
      <c r="F90" s="191" t="s">
        <v>50</v>
      </c>
      <c r="G90" s="191" t="s">
        <v>118</v>
      </c>
      <c r="H90" s="191" t="s">
        <v>119</v>
      </c>
      <c r="I90" s="192" t="s">
        <v>120</v>
      </c>
      <c r="J90" s="193" t="s">
        <v>107</v>
      </c>
      <c r="K90" s="194" t="s">
        <v>121</v>
      </c>
      <c r="L90" s="195"/>
      <c r="M90" s="87" t="s">
        <v>1</v>
      </c>
      <c r="N90" s="88" t="s">
        <v>38</v>
      </c>
      <c r="O90" s="88" t="s">
        <v>122</v>
      </c>
      <c r="P90" s="88" t="s">
        <v>123</v>
      </c>
      <c r="Q90" s="88" t="s">
        <v>124</v>
      </c>
      <c r="R90" s="88" t="s">
        <v>125</v>
      </c>
      <c r="S90" s="88" t="s">
        <v>126</v>
      </c>
      <c r="T90" s="89" t="s">
        <v>127</v>
      </c>
    </row>
    <row r="91" s="1" customFormat="1" ht="22.8" customHeight="1">
      <c r="B91" s="37"/>
      <c r="C91" s="94" t="s">
        <v>128</v>
      </c>
      <c r="D91" s="38"/>
      <c r="E91" s="38"/>
      <c r="F91" s="38"/>
      <c r="G91" s="38"/>
      <c r="H91" s="38"/>
      <c r="I91" s="142"/>
      <c r="J91" s="196">
        <f>BK91</f>
        <v>0</v>
      </c>
      <c r="K91" s="38"/>
      <c r="L91" s="42"/>
      <c r="M91" s="90"/>
      <c r="N91" s="91"/>
      <c r="O91" s="91"/>
      <c r="P91" s="197">
        <f>P92</f>
        <v>0</v>
      </c>
      <c r="Q91" s="91"/>
      <c r="R91" s="197">
        <f>R92</f>
        <v>3098.9197923952001</v>
      </c>
      <c r="S91" s="91"/>
      <c r="T91" s="198">
        <f>T92</f>
        <v>0</v>
      </c>
      <c r="AT91" s="16" t="s">
        <v>67</v>
      </c>
      <c r="AU91" s="16" t="s">
        <v>109</v>
      </c>
      <c r="BK91" s="199">
        <f>BK92</f>
        <v>0</v>
      </c>
    </row>
    <row r="92" s="11" customFormat="1" ht="25.92" customHeight="1">
      <c r="B92" s="200"/>
      <c r="C92" s="201"/>
      <c r="D92" s="202" t="s">
        <v>67</v>
      </c>
      <c r="E92" s="203" t="s">
        <v>129</v>
      </c>
      <c r="F92" s="203" t="s">
        <v>130</v>
      </c>
      <c r="G92" s="201"/>
      <c r="H92" s="201"/>
      <c r="I92" s="204"/>
      <c r="J92" s="205">
        <f>BK92</f>
        <v>0</v>
      </c>
      <c r="K92" s="201"/>
      <c r="L92" s="206"/>
      <c r="M92" s="207"/>
      <c r="N92" s="208"/>
      <c r="O92" s="208"/>
      <c r="P92" s="209">
        <f>P93+P118+P146+P152+P163</f>
        <v>0</v>
      </c>
      <c r="Q92" s="208"/>
      <c r="R92" s="209">
        <f>R93+R118+R146+R152+R163</f>
        <v>3098.9197923952001</v>
      </c>
      <c r="S92" s="208"/>
      <c r="T92" s="210">
        <f>T93+T118+T146+T152+T163</f>
        <v>0</v>
      </c>
      <c r="AR92" s="211" t="s">
        <v>31</v>
      </c>
      <c r="AT92" s="212" t="s">
        <v>67</v>
      </c>
      <c r="AU92" s="212" t="s">
        <v>68</v>
      </c>
      <c r="AY92" s="211" t="s">
        <v>131</v>
      </c>
      <c r="BK92" s="213">
        <f>BK93+BK118+BK146+BK152+BK163</f>
        <v>0</v>
      </c>
    </row>
    <row r="93" s="11" customFormat="1" ht="22.8" customHeight="1">
      <c r="B93" s="200"/>
      <c r="C93" s="201"/>
      <c r="D93" s="202" t="s">
        <v>67</v>
      </c>
      <c r="E93" s="214" t="s">
        <v>76</v>
      </c>
      <c r="F93" s="214" t="s">
        <v>326</v>
      </c>
      <c r="G93" s="201"/>
      <c r="H93" s="201"/>
      <c r="I93" s="204"/>
      <c r="J93" s="215">
        <f>BK93</f>
        <v>0</v>
      </c>
      <c r="K93" s="201"/>
      <c r="L93" s="206"/>
      <c r="M93" s="207"/>
      <c r="N93" s="208"/>
      <c r="O93" s="208"/>
      <c r="P93" s="209">
        <f>SUM(P94:P117)</f>
        <v>0</v>
      </c>
      <c r="Q93" s="208"/>
      <c r="R93" s="209">
        <f>SUM(R94:R117)</f>
        <v>9.0081043952000002</v>
      </c>
      <c r="S93" s="208"/>
      <c r="T93" s="210">
        <f>SUM(T94:T117)</f>
        <v>0</v>
      </c>
      <c r="AR93" s="211" t="s">
        <v>31</v>
      </c>
      <c r="AT93" s="212" t="s">
        <v>67</v>
      </c>
      <c r="AU93" s="212" t="s">
        <v>31</v>
      </c>
      <c r="AY93" s="211" t="s">
        <v>131</v>
      </c>
      <c r="BK93" s="213">
        <f>SUM(BK94:BK117)</f>
        <v>0</v>
      </c>
    </row>
    <row r="94" s="1" customFormat="1" ht="16.5" customHeight="1">
      <c r="B94" s="37"/>
      <c r="C94" s="216" t="s">
        <v>31</v>
      </c>
      <c r="D94" s="216" t="s">
        <v>133</v>
      </c>
      <c r="E94" s="217" t="s">
        <v>328</v>
      </c>
      <c r="F94" s="218" t="s">
        <v>329</v>
      </c>
      <c r="G94" s="219" t="s">
        <v>149</v>
      </c>
      <c r="H94" s="220">
        <v>2040</v>
      </c>
      <c r="I94" s="221"/>
      <c r="J94" s="220">
        <f>ROUND(I94*H94,1)</f>
        <v>0</v>
      </c>
      <c r="K94" s="218" t="s">
        <v>137</v>
      </c>
      <c r="L94" s="42"/>
      <c r="M94" s="222" t="s">
        <v>1</v>
      </c>
      <c r="N94" s="223" t="s">
        <v>39</v>
      </c>
      <c r="O94" s="78"/>
      <c r="P94" s="224">
        <f>O94*H94</f>
        <v>0</v>
      </c>
      <c r="Q94" s="224">
        <v>9.8999999999999994E-05</v>
      </c>
      <c r="R94" s="224">
        <f>Q94*H94</f>
        <v>0.20196</v>
      </c>
      <c r="S94" s="224">
        <v>0</v>
      </c>
      <c r="T94" s="225">
        <f>S94*H94</f>
        <v>0</v>
      </c>
      <c r="AR94" s="16" t="s">
        <v>138</v>
      </c>
      <c r="AT94" s="16" t="s">
        <v>133</v>
      </c>
      <c r="AU94" s="16" t="s">
        <v>76</v>
      </c>
      <c r="AY94" s="16" t="s">
        <v>131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6" t="s">
        <v>31</v>
      </c>
      <c r="BK94" s="226">
        <f>ROUND(I94*H94,1)</f>
        <v>0</v>
      </c>
      <c r="BL94" s="16" t="s">
        <v>138</v>
      </c>
      <c r="BM94" s="16" t="s">
        <v>1109</v>
      </c>
    </row>
    <row r="95" s="1" customFormat="1">
      <c r="B95" s="37"/>
      <c r="C95" s="38"/>
      <c r="D95" s="227" t="s">
        <v>140</v>
      </c>
      <c r="E95" s="38"/>
      <c r="F95" s="228" t="s">
        <v>331</v>
      </c>
      <c r="G95" s="38"/>
      <c r="H95" s="38"/>
      <c r="I95" s="142"/>
      <c r="J95" s="38"/>
      <c r="K95" s="38"/>
      <c r="L95" s="42"/>
      <c r="M95" s="229"/>
      <c r="N95" s="78"/>
      <c r="O95" s="78"/>
      <c r="P95" s="78"/>
      <c r="Q95" s="78"/>
      <c r="R95" s="78"/>
      <c r="S95" s="78"/>
      <c r="T95" s="79"/>
      <c r="AT95" s="16" t="s">
        <v>140</v>
      </c>
      <c r="AU95" s="16" t="s">
        <v>76</v>
      </c>
    </row>
    <row r="96" s="12" customFormat="1">
      <c r="B96" s="230"/>
      <c r="C96" s="231"/>
      <c r="D96" s="227" t="s">
        <v>142</v>
      </c>
      <c r="E96" s="232" t="s">
        <v>1</v>
      </c>
      <c r="F96" s="233" t="s">
        <v>1110</v>
      </c>
      <c r="G96" s="231"/>
      <c r="H96" s="234">
        <v>2040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AT96" s="240" t="s">
        <v>142</v>
      </c>
      <c r="AU96" s="240" t="s">
        <v>76</v>
      </c>
      <c r="AV96" s="12" t="s">
        <v>76</v>
      </c>
      <c r="AW96" s="12" t="s">
        <v>30</v>
      </c>
      <c r="AX96" s="12" t="s">
        <v>68</v>
      </c>
      <c r="AY96" s="240" t="s">
        <v>131</v>
      </c>
    </row>
    <row r="97" s="13" customFormat="1">
      <c r="B97" s="241"/>
      <c r="C97" s="242"/>
      <c r="D97" s="227" t="s">
        <v>142</v>
      </c>
      <c r="E97" s="243" t="s">
        <v>1</v>
      </c>
      <c r="F97" s="244" t="s">
        <v>333</v>
      </c>
      <c r="G97" s="242"/>
      <c r="H97" s="245">
        <v>2040</v>
      </c>
      <c r="I97" s="246"/>
      <c r="J97" s="242"/>
      <c r="K97" s="242"/>
      <c r="L97" s="247"/>
      <c r="M97" s="248"/>
      <c r="N97" s="249"/>
      <c r="O97" s="249"/>
      <c r="P97" s="249"/>
      <c r="Q97" s="249"/>
      <c r="R97" s="249"/>
      <c r="S97" s="249"/>
      <c r="T97" s="250"/>
      <c r="AT97" s="251" t="s">
        <v>142</v>
      </c>
      <c r="AU97" s="251" t="s">
        <v>76</v>
      </c>
      <c r="AV97" s="13" t="s">
        <v>145</v>
      </c>
      <c r="AW97" s="13" t="s">
        <v>30</v>
      </c>
      <c r="AX97" s="13" t="s">
        <v>68</v>
      </c>
      <c r="AY97" s="251" t="s">
        <v>131</v>
      </c>
    </row>
    <row r="98" s="14" customFormat="1">
      <c r="B98" s="252"/>
      <c r="C98" s="253"/>
      <c r="D98" s="227" t="s">
        <v>142</v>
      </c>
      <c r="E98" s="254" t="s">
        <v>1</v>
      </c>
      <c r="F98" s="255" t="s">
        <v>146</v>
      </c>
      <c r="G98" s="253"/>
      <c r="H98" s="256">
        <v>2040</v>
      </c>
      <c r="I98" s="257"/>
      <c r="J98" s="253"/>
      <c r="K98" s="253"/>
      <c r="L98" s="258"/>
      <c r="M98" s="259"/>
      <c r="N98" s="260"/>
      <c r="O98" s="260"/>
      <c r="P98" s="260"/>
      <c r="Q98" s="260"/>
      <c r="R98" s="260"/>
      <c r="S98" s="260"/>
      <c r="T98" s="261"/>
      <c r="AT98" s="262" t="s">
        <v>142</v>
      </c>
      <c r="AU98" s="262" t="s">
        <v>76</v>
      </c>
      <c r="AV98" s="14" t="s">
        <v>138</v>
      </c>
      <c r="AW98" s="14" t="s">
        <v>30</v>
      </c>
      <c r="AX98" s="14" t="s">
        <v>31</v>
      </c>
      <c r="AY98" s="262" t="s">
        <v>131</v>
      </c>
    </row>
    <row r="99" s="1" customFormat="1" ht="16.5" customHeight="1">
      <c r="B99" s="37"/>
      <c r="C99" s="263" t="s">
        <v>76</v>
      </c>
      <c r="D99" s="263" t="s">
        <v>337</v>
      </c>
      <c r="E99" s="264" t="s">
        <v>1111</v>
      </c>
      <c r="F99" s="265" t="s">
        <v>1112</v>
      </c>
      <c r="G99" s="266" t="s">
        <v>149</v>
      </c>
      <c r="H99" s="267">
        <v>2448</v>
      </c>
      <c r="I99" s="268"/>
      <c r="J99" s="267">
        <f>ROUND(I99*H99,1)</f>
        <v>0</v>
      </c>
      <c r="K99" s="265" t="s">
        <v>137</v>
      </c>
      <c r="L99" s="269"/>
      <c r="M99" s="270" t="s">
        <v>1</v>
      </c>
      <c r="N99" s="271" t="s">
        <v>39</v>
      </c>
      <c r="O99" s="78"/>
      <c r="P99" s="224">
        <f>O99*H99</f>
        <v>0</v>
      </c>
      <c r="Q99" s="224">
        <v>0.00029999999999999997</v>
      </c>
      <c r="R99" s="224">
        <f>Q99*H99</f>
        <v>0.73439999999999994</v>
      </c>
      <c r="S99" s="224">
        <v>0</v>
      </c>
      <c r="T99" s="225">
        <f>S99*H99</f>
        <v>0</v>
      </c>
      <c r="AR99" s="16" t="s">
        <v>182</v>
      </c>
      <c r="AT99" s="16" t="s">
        <v>337</v>
      </c>
      <c r="AU99" s="16" t="s">
        <v>76</v>
      </c>
      <c r="AY99" s="16" t="s">
        <v>131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6" t="s">
        <v>31</v>
      </c>
      <c r="BK99" s="226">
        <f>ROUND(I99*H99,1)</f>
        <v>0</v>
      </c>
      <c r="BL99" s="16" t="s">
        <v>138</v>
      </c>
      <c r="BM99" s="16" t="s">
        <v>1113</v>
      </c>
    </row>
    <row r="100" s="1" customFormat="1">
      <c r="B100" s="37"/>
      <c r="C100" s="38"/>
      <c r="D100" s="227" t="s">
        <v>140</v>
      </c>
      <c r="E100" s="38"/>
      <c r="F100" s="228" t="s">
        <v>1112</v>
      </c>
      <c r="G100" s="38"/>
      <c r="H100" s="38"/>
      <c r="I100" s="142"/>
      <c r="J100" s="38"/>
      <c r="K100" s="38"/>
      <c r="L100" s="42"/>
      <c r="M100" s="229"/>
      <c r="N100" s="78"/>
      <c r="O100" s="78"/>
      <c r="P100" s="78"/>
      <c r="Q100" s="78"/>
      <c r="R100" s="78"/>
      <c r="S100" s="78"/>
      <c r="T100" s="79"/>
      <c r="AT100" s="16" t="s">
        <v>140</v>
      </c>
      <c r="AU100" s="16" t="s">
        <v>76</v>
      </c>
    </row>
    <row r="101" s="12" customFormat="1">
      <c r="B101" s="230"/>
      <c r="C101" s="231"/>
      <c r="D101" s="227" t="s">
        <v>142</v>
      </c>
      <c r="E101" s="232" t="s">
        <v>1</v>
      </c>
      <c r="F101" s="233" t="s">
        <v>1114</v>
      </c>
      <c r="G101" s="231"/>
      <c r="H101" s="234">
        <v>2040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142</v>
      </c>
      <c r="AU101" s="240" t="s">
        <v>76</v>
      </c>
      <c r="AV101" s="12" t="s">
        <v>76</v>
      </c>
      <c r="AW101" s="12" t="s">
        <v>30</v>
      </c>
      <c r="AX101" s="12" t="s">
        <v>68</v>
      </c>
      <c r="AY101" s="240" t="s">
        <v>131</v>
      </c>
    </row>
    <row r="102" s="14" customFormat="1">
      <c r="B102" s="252"/>
      <c r="C102" s="253"/>
      <c r="D102" s="227" t="s">
        <v>142</v>
      </c>
      <c r="E102" s="254" t="s">
        <v>1</v>
      </c>
      <c r="F102" s="255" t="s">
        <v>146</v>
      </c>
      <c r="G102" s="253"/>
      <c r="H102" s="256">
        <v>2040</v>
      </c>
      <c r="I102" s="257"/>
      <c r="J102" s="253"/>
      <c r="K102" s="253"/>
      <c r="L102" s="258"/>
      <c r="M102" s="259"/>
      <c r="N102" s="260"/>
      <c r="O102" s="260"/>
      <c r="P102" s="260"/>
      <c r="Q102" s="260"/>
      <c r="R102" s="260"/>
      <c r="S102" s="260"/>
      <c r="T102" s="261"/>
      <c r="AT102" s="262" t="s">
        <v>142</v>
      </c>
      <c r="AU102" s="262" t="s">
        <v>76</v>
      </c>
      <c r="AV102" s="14" t="s">
        <v>138</v>
      </c>
      <c r="AW102" s="14" t="s">
        <v>30</v>
      </c>
      <c r="AX102" s="14" t="s">
        <v>31</v>
      </c>
      <c r="AY102" s="262" t="s">
        <v>131</v>
      </c>
    </row>
    <row r="103" s="12" customFormat="1">
      <c r="B103" s="230"/>
      <c r="C103" s="231"/>
      <c r="D103" s="227" t="s">
        <v>142</v>
      </c>
      <c r="E103" s="231"/>
      <c r="F103" s="233" t="s">
        <v>1115</v>
      </c>
      <c r="G103" s="231"/>
      <c r="H103" s="234">
        <v>2448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AT103" s="240" t="s">
        <v>142</v>
      </c>
      <c r="AU103" s="240" t="s">
        <v>76</v>
      </c>
      <c r="AV103" s="12" t="s">
        <v>76</v>
      </c>
      <c r="AW103" s="12" t="s">
        <v>4</v>
      </c>
      <c r="AX103" s="12" t="s">
        <v>31</v>
      </c>
      <c r="AY103" s="240" t="s">
        <v>131</v>
      </c>
    </row>
    <row r="104" s="1" customFormat="1" ht="16.5" customHeight="1">
      <c r="B104" s="37"/>
      <c r="C104" s="216" t="s">
        <v>145</v>
      </c>
      <c r="D104" s="216" t="s">
        <v>133</v>
      </c>
      <c r="E104" s="217" t="s">
        <v>1116</v>
      </c>
      <c r="F104" s="218" t="s">
        <v>1117</v>
      </c>
      <c r="G104" s="219" t="s">
        <v>240</v>
      </c>
      <c r="H104" s="220">
        <v>3.1000000000000001</v>
      </c>
      <c r="I104" s="221"/>
      <c r="J104" s="220">
        <f>ROUND(I104*H104,1)</f>
        <v>0</v>
      </c>
      <c r="K104" s="218" t="s">
        <v>137</v>
      </c>
      <c r="L104" s="42"/>
      <c r="M104" s="222" t="s">
        <v>1</v>
      </c>
      <c r="N104" s="223" t="s">
        <v>39</v>
      </c>
      <c r="O104" s="78"/>
      <c r="P104" s="224">
        <f>O104*H104</f>
        <v>0</v>
      </c>
      <c r="Q104" s="224">
        <v>2.551775632</v>
      </c>
      <c r="R104" s="224">
        <f>Q104*H104</f>
        <v>7.9105044592000002</v>
      </c>
      <c r="S104" s="224">
        <v>0</v>
      </c>
      <c r="T104" s="225">
        <f>S104*H104</f>
        <v>0</v>
      </c>
      <c r="AR104" s="16" t="s">
        <v>138</v>
      </c>
      <c r="AT104" s="16" t="s">
        <v>133</v>
      </c>
      <c r="AU104" s="16" t="s">
        <v>76</v>
      </c>
      <c r="AY104" s="16" t="s">
        <v>131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6" t="s">
        <v>31</v>
      </c>
      <c r="BK104" s="226">
        <f>ROUND(I104*H104,1)</f>
        <v>0</v>
      </c>
      <c r="BL104" s="16" t="s">
        <v>138</v>
      </c>
      <c r="BM104" s="16" t="s">
        <v>1118</v>
      </c>
    </row>
    <row r="105" s="1" customFormat="1">
      <c r="B105" s="37"/>
      <c r="C105" s="38"/>
      <c r="D105" s="227" t="s">
        <v>140</v>
      </c>
      <c r="E105" s="38"/>
      <c r="F105" s="228" t="s">
        <v>1119</v>
      </c>
      <c r="G105" s="38"/>
      <c r="H105" s="38"/>
      <c r="I105" s="142"/>
      <c r="J105" s="38"/>
      <c r="K105" s="38"/>
      <c r="L105" s="42"/>
      <c r="M105" s="229"/>
      <c r="N105" s="78"/>
      <c r="O105" s="78"/>
      <c r="P105" s="78"/>
      <c r="Q105" s="78"/>
      <c r="R105" s="78"/>
      <c r="S105" s="78"/>
      <c r="T105" s="79"/>
      <c r="AT105" s="16" t="s">
        <v>140</v>
      </c>
      <c r="AU105" s="16" t="s">
        <v>76</v>
      </c>
    </row>
    <row r="106" s="12" customFormat="1">
      <c r="B106" s="230"/>
      <c r="C106" s="231"/>
      <c r="D106" s="227" t="s">
        <v>142</v>
      </c>
      <c r="E106" s="232" t="s">
        <v>1</v>
      </c>
      <c r="F106" s="233" t="s">
        <v>1120</v>
      </c>
      <c r="G106" s="231"/>
      <c r="H106" s="234">
        <v>3.1000000000000001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AT106" s="240" t="s">
        <v>142</v>
      </c>
      <c r="AU106" s="240" t="s">
        <v>76</v>
      </c>
      <c r="AV106" s="12" t="s">
        <v>76</v>
      </c>
      <c r="AW106" s="12" t="s">
        <v>30</v>
      </c>
      <c r="AX106" s="12" t="s">
        <v>68</v>
      </c>
      <c r="AY106" s="240" t="s">
        <v>131</v>
      </c>
    </row>
    <row r="107" s="13" customFormat="1">
      <c r="B107" s="241"/>
      <c r="C107" s="242"/>
      <c r="D107" s="227" t="s">
        <v>142</v>
      </c>
      <c r="E107" s="243" t="s">
        <v>1</v>
      </c>
      <c r="F107" s="244" t="s">
        <v>1121</v>
      </c>
      <c r="G107" s="242"/>
      <c r="H107" s="245">
        <v>3.1000000000000001</v>
      </c>
      <c r="I107" s="246"/>
      <c r="J107" s="242"/>
      <c r="K107" s="242"/>
      <c r="L107" s="247"/>
      <c r="M107" s="248"/>
      <c r="N107" s="249"/>
      <c r="O107" s="249"/>
      <c r="P107" s="249"/>
      <c r="Q107" s="249"/>
      <c r="R107" s="249"/>
      <c r="S107" s="249"/>
      <c r="T107" s="250"/>
      <c r="AT107" s="251" t="s">
        <v>142</v>
      </c>
      <c r="AU107" s="251" t="s">
        <v>76</v>
      </c>
      <c r="AV107" s="13" t="s">
        <v>145</v>
      </c>
      <c r="AW107" s="13" t="s">
        <v>30</v>
      </c>
      <c r="AX107" s="13" t="s">
        <v>68</v>
      </c>
      <c r="AY107" s="251" t="s">
        <v>131</v>
      </c>
    </row>
    <row r="108" s="14" customFormat="1">
      <c r="B108" s="252"/>
      <c r="C108" s="253"/>
      <c r="D108" s="227" t="s">
        <v>142</v>
      </c>
      <c r="E108" s="254" t="s">
        <v>1</v>
      </c>
      <c r="F108" s="255" t="s">
        <v>146</v>
      </c>
      <c r="G108" s="253"/>
      <c r="H108" s="256">
        <v>3.1000000000000001</v>
      </c>
      <c r="I108" s="257"/>
      <c r="J108" s="253"/>
      <c r="K108" s="253"/>
      <c r="L108" s="258"/>
      <c r="M108" s="259"/>
      <c r="N108" s="260"/>
      <c r="O108" s="260"/>
      <c r="P108" s="260"/>
      <c r="Q108" s="260"/>
      <c r="R108" s="260"/>
      <c r="S108" s="260"/>
      <c r="T108" s="261"/>
      <c r="AT108" s="262" t="s">
        <v>142</v>
      </c>
      <c r="AU108" s="262" t="s">
        <v>76</v>
      </c>
      <c r="AV108" s="14" t="s">
        <v>138</v>
      </c>
      <c r="AW108" s="14" t="s">
        <v>30</v>
      </c>
      <c r="AX108" s="14" t="s">
        <v>31</v>
      </c>
      <c r="AY108" s="262" t="s">
        <v>131</v>
      </c>
    </row>
    <row r="109" s="1" customFormat="1" ht="16.5" customHeight="1">
      <c r="B109" s="37"/>
      <c r="C109" s="216" t="s">
        <v>138</v>
      </c>
      <c r="D109" s="216" t="s">
        <v>133</v>
      </c>
      <c r="E109" s="217" t="s">
        <v>1122</v>
      </c>
      <c r="F109" s="218" t="s">
        <v>1123</v>
      </c>
      <c r="G109" s="219" t="s">
        <v>149</v>
      </c>
      <c r="H109" s="220">
        <v>35.200000000000003</v>
      </c>
      <c r="I109" s="221"/>
      <c r="J109" s="220">
        <f>ROUND(I109*H109,1)</f>
        <v>0</v>
      </c>
      <c r="K109" s="218" t="s">
        <v>137</v>
      </c>
      <c r="L109" s="42"/>
      <c r="M109" s="222" t="s">
        <v>1</v>
      </c>
      <c r="N109" s="223" t="s">
        <v>39</v>
      </c>
      <c r="O109" s="78"/>
      <c r="P109" s="224">
        <f>O109*H109</f>
        <v>0</v>
      </c>
      <c r="Q109" s="224">
        <v>0.0045806800000000002</v>
      </c>
      <c r="R109" s="224">
        <f>Q109*H109</f>
        <v>0.16123993600000003</v>
      </c>
      <c r="S109" s="224">
        <v>0</v>
      </c>
      <c r="T109" s="225">
        <f>S109*H109</f>
        <v>0</v>
      </c>
      <c r="AR109" s="16" t="s">
        <v>138</v>
      </c>
      <c r="AT109" s="16" t="s">
        <v>133</v>
      </c>
      <c r="AU109" s="16" t="s">
        <v>76</v>
      </c>
      <c r="AY109" s="16" t="s">
        <v>131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6" t="s">
        <v>31</v>
      </c>
      <c r="BK109" s="226">
        <f>ROUND(I109*H109,1)</f>
        <v>0</v>
      </c>
      <c r="BL109" s="16" t="s">
        <v>138</v>
      </c>
      <c r="BM109" s="16" t="s">
        <v>1124</v>
      </c>
    </row>
    <row r="110" s="1" customFormat="1">
      <c r="B110" s="37"/>
      <c r="C110" s="38"/>
      <c r="D110" s="227" t="s">
        <v>140</v>
      </c>
      <c r="E110" s="38"/>
      <c r="F110" s="228" t="s">
        <v>1125</v>
      </c>
      <c r="G110" s="38"/>
      <c r="H110" s="38"/>
      <c r="I110" s="142"/>
      <c r="J110" s="38"/>
      <c r="K110" s="38"/>
      <c r="L110" s="42"/>
      <c r="M110" s="229"/>
      <c r="N110" s="78"/>
      <c r="O110" s="78"/>
      <c r="P110" s="78"/>
      <c r="Q110" s="78"/>
      <c r="R110" s="78"/>
      <c r="S110" s="78"/>
      <c r="T110" s="79"/>
      <c r="AT110" s="16" t="s">
        <v>140</v>
      </c>
      <c r="AU110" s="16" t="s">
        <v>76</v>
      </c>
    </row>
    <row r="111" s="12" customFormat="1">
      <c r="B111" s="230"/>
      <c r="C111" s="231"/>
      <c r="D111" s="227" t="s">
        <v>142</v>
      </c>
      <c r="E111" s="232" t="s">
        <v>1</v>
      </c>
      <c r="F111" s="233" t="s">
        <v>1126</v>
      </c>
      <c r="G111" s="231"/>
      <c r="H111" s="234">
        <v>9.1999999999999993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AT111" s="240" t="s">
        <v>142</v>
      </c>
      <c r="AU111" s="240" t="s">
        <v>76</v>
      </c>
      <c r="AV111" s="12" t="s">
        <v>76</v>
      </c>
      <c r="AW111" s="12" t="s">
        <v>30</v>
      </c>
      <c r="AX111" s="12" t="s">
        <v>68</v>
      </c>
      <c r="AY111" s="240" t="s">
        <v>131</v>
      </c>
    </row>
    <row r="112" s="13" customFormat="1">
      <c r="B112" s="241"/>
      <c r="C112" s="242"/>
      <c r="D112" s="227" t="s">
        <v>142</v>
      </c>
      <c r="E112" s="243" t="s">
        <v>1</v>
      </c>
      <c r="F112" s="244" t="s">
        <v>1121</v>
      </c>
      <c r="G112" s="242"/>
      <c r="H112" s="245">
        <v>9.1999999999999993</v>
      </c>
      <c r="I112" s="246"/>
      <c r="J112" s="242"/>
      <c r="K112" s="242"/>
      <c r="L112" s="247"/>
      <c r="M112" s="248"/>
      <c r="N112" s="249"/>
      <c r="O112" s="249"/>
      <c r="P112" s="249"/>
      <c r="Q112" s="249"/>
      <c r="R112" s="249"/>
      <c r="S112" s="249"/>
      <c r="T112" s="250"/>
      <c r="AT112" s="251" t="s">
        <v>142</v>
      </c>
      <c r="AU112" s="251" t="s">
        <v>76</v>
      </c>
      <c r="AV112" s="13" t="s">
        <v>145</v>
      </c>
      <c r="AW112" s="13" t="s">
        <v>30</v>
      </c>
      <c r="AX112" s="13" t="s">
        <v>68</v>
      </c>
      <c r="AY112" s="251" t="s">
        <v>131</v>
      </c>
    </row>
    <row r="113" s="12" customFormat="1">
      <c r="B113" s="230"/>
      <c r="C113" s="231"/>
      <c r="D113" s="227" t="s">
        <v>142</v>
      </c>
      <c r="E113" s="232" t="s">
        <v>1</v>
      </c>
      <c r="F113" s="233" t="s">
        <v>1127</v>
      </c>
      <c r="G113" s="231"/>
      <c r="H113" s="234">
        <v>26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142</v>
      </c>
      <c r="AU113" s="240" t="s">
        <v>76</v>
      </c>
      <c r="AV113" s="12" t="s">
        <v>76</v>
      </c>
      <c r="AW113" s="12" t="s">
        <v>30</v>
      </c>
      <c r="AX113" s="12" t="s">
        <v>68</v>
      </c>
      <c r="AY113" s="240" t="s">
        <v>131</v>
      </c>
    </row>
    <row r="114" s="13" customFormat="1">
      <c r="B114" s="241"/>
      <c r="C114" s="242"/>
      <c r="D114" s="227" t="s">
        <v>142</v>
      </c>
      <c r="E114" s="243" t="s">
        <v>1</v>
      </c>
      <c r="F114" s="244" t="s">
        <v>1128</v>
      </c>
      <c r="G114" s="242"/>
      <c r="H114" s="245">
        <v>26</v>
      </c>
      <c r="I114" s="246"/>
      <c r="J114" s="242"/>
      <c r="K114" s="242"/>
      <c r="L114" s="247"/>
      <c r="M114" s="248"/>
      <c r="N114" s="249"/>
      <c r="O114" s="249"/>
      <c r="P114" s="249"/>
      <c r="Q114" s="249"/>
      <c r="R114" s="249"/>
      <c r="S114" s="249"/>
      <c r="T114" s="250"/>
      <c r="AT114" s="251" t="s">
        <v>142</v>
      </c>
      <c r="AU114" s="251" t="s">
        <v>76</v>
      </c>
      <c r="AV114" s="13" t="s">
        <v>145</v>
      </c>
      <c r="AW114" s="13" t="s">
        <v>30</v>
      </c>
      <c r="AX114" s="13" t="s">
        <v>68</v>
      </c>
      <c r="AY114" s="251" t="s">
        <v>131</v>
      </c>
    </row>
    <row r="115" s="14" customFormat="1">
      <c r="B115" s="252"/>
      <c r="C115" s="253"/>
      <c r="D115" s="227" t="s">
        <v>142</v>
      </c>
      <c r="E115" s="254" t="s">
        <v>1</v>
      </c>
      <c r="F115" s="255" t="s">
        <v>146</v>
      </c>
      <c r="G115" s="253"/>
      <c r="H115" s="256">
        <v>35.200000000000003</v>
      </c>
      <c r="I115" s="257"/>
      <c r="J115" s="253"/>
      <c r="K115" s="253"/>
      <c r="L115" s="258"/>
      <c r="M115" s="259"/>
      <c r="N115" s="260"/>
      <c r="O115" s="260"/>
      <c r="P115" s="260"/>
      <c r="Q115" s="260"/>
      <c r="R115" s="260"/>
      <c r="S115" s="260"/>
      <c r="T115" s="261"/>
      <c r="AT115" s="262" t="s">
        <v>142</v>
      </c>
      <c r="AU115" s="262" t="s">
        <v>76</v>
      </c>
      <c r="AV115" s="14" t="s">
        <v>138</v>
      </c>
      <c r="AW115" s="14" t="s">
        <v>30</v>
      </c>
      <c r="AX115" s="14" t="s">
        <v>31</v>
      </c>
      <c r="AY115" s="262" t="s">
        <v>131</v>
      </c>
    </row>
    <row r="116" s="1" customFormat="1" ht="16.5" customHeight="1">
      <c r="B116" s="37"/>
      <c r="C116" s="216" t="s">
        <v>165</v>
      </c>
      <c r="D116" s="216" t="s">
        <v>133</v>
      </c>
      <c r="E116" s="217" t="s">
        <v>1129</v>
      </c>
      <c r="F116" s="218" t="s">
        <v>1130</v>
      </c>
      <c r="G116" s="219" t="s">
        <v>149</v>
      </c>
      <c r="H116" s="220">
        <v>35.200000000000003</v>
      </c>
      <c r="I116" s="221"/>
      <c r="J116" s="220">
        <f>ROUND(I116*H116,1)</f>
        <v>0</v>
      </c>
      <c r="K116" s="218" t="s">
        <v>137</v>
      </c>
      <c r="L116" s="42"/>
      <c r="M116" s="222" t="s">
        <v>1</v>
      </c>
      <c r="N116" s="223" t="s">
        <v>39</v>
      </c>
      <c r="O116" s="78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AR116" s="16" t="s">
        <v>138</v>
      </c>
      <c r="AT116" s="16" t="s">
        <v>133</v>
      </c>
      <c r="AU116" s="16" t="s">
        <v>76</v>
      </c>
      <c r="AY116" s="16" t="s">
        <v>131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6" t="s">
        <v>31</v>
      </c>
      <c r="BK116" s="226">
        <f>ROUND(I116*H116,1)</f>
        <v>0</v>
      </c>
      <c r="BL116" s="16" t="s">
        <v>138</v>
      </c>
      <c r="BM116" s="16" t="s">
        <v>1131</v>
      </c>
    </row>
    <row r="117" s="1" customFormat="1">
      <c r="B117" s="37"/>
      <c r="C117" s="38"/>
      <c r="D117" s="227" t="s">
        <v>140</v>
      </c>
      <c r="E117" s="38"/>
      <c r="F117" s="228" t="s">
        <v>1132</v>
      </c>
      <c r="G117" s="38"/>
      <c r="H117" s="38"/>
      <c r="I117" s="142"/>
      <c r="J117" s="38"/>
      <c r="K117" s="38"/>
      <c r="L117" s="42"/>
      <c r="M117" s="229"/>
      <c r="N117" s="78"/>
      <c r="O117" s="78"/>
      <c r="P117" s="78"/>
      <c r="Q117" s="78"/>
      <c r="R117" s="78"/>
      <c r="S117" s="78"/>
      <c r="T117" s="79"/>
      <c r="AT117" s="16" t="s">
        <v>140</v>
      </c>
      <c r="AU117" s="16" t="s">
        <v>76</v>
      </c>
    </row>
    <row r="118" s="11" customFormat="1" ht="22.8" customHeight="1">
      <c r="B118" s="200"/>
      <c r="C118" s="201"/>
      <c r="D118" s="202" t="s">
        <v>67</v>
      </c>
      <c r="E118" s="214" t="s">
        <v>138</v>
      </c>
      <c r="F118" s="214" t="s">
        <v>343</v>
      </c>
      <c r="G118" s="201"/>
      <c r="H118" s="201"/>
      <c r="I118" s="204"/>
      <c r="J118" s="215">
        <f>BK118</f>
        <v>0</v>
      </c>
      <c r="K118" s="201"/>
      <c r="L118" s="206"/>
      <c r="M118" s="207"/>
      <c r="N118" s="208"/>
      <c r="O118" s="208"/>
      <c r="P118" s="209">
        <f>SUM(P119:P145)</f>
        <v>0</v>
      </c>
      <c r="Q118" s="208"/>
      <c r="R118" s="209">
        <f>SUM(R119:R145)</f>
        <v>3065.0781280000001</v>
      </c>
      <c r="S118" s="208"/>
      <c r="T118" s="210">
        <f>SUM(T119:T145)</f>
        <v>0</v>
      </c>
      <c r="AR118" s="211" t="s">
        <v>31</v>
      </c>
      <c r="AT118" s="212" t="s">
        <v>67</v>
      </c>
      <c r="AU118" s="212" t="s">
        <v>31</v>
      </c>
      <c r="AY118" s="211" t="s">
        <v>131</v>
      </c>
      <c r="BK118" s="213">
        <f>SUM(BK119:BK145)</f>
        <v>0</v>
      </c>
    </row>
    <row r="119" s="1" customFormat="1" ht="16.5" customHeight="1">
      <c r="B119" s="37"/>
      <c r="C119" s="216" t="s">
        <v>171</v>
      </c>
      <c r="D119" s="216" t="s">
        <v>133</v>
      </c>
      <c r="E119" s="217" t="s">
        <v>1133</v>
      </c>
      <c r="F119" s="218" t="s">
        <v>1134</v>
      </c>
      <c r="G119" s="219" t="s">
        <v>240</v>
      </c>
      <c r="H119" s="220">
        <v>16.399999999999999</v>
      </c>
      <c r="I119" s="221"/>
      <c r="J119" s="220">
        <f>ROUND(I119*H119,1)</f>
        <v>0</v>
      </c>
      <c r="K119" s="218" t="s">
        <v>137</v>
      </c>
      <c r="L119" s="42"/>
      <c r="M119" s="222" t="s">
        <v>1</v>
      </c>
      <c r="N119" s="223" t="s">
        <v>39</v>
      </c>
      <c r="O119" s="78"/>
      <c r="P119" s="224">
        <f>O119*H119</f>
        <v>0</v>
      </c>
      <c r="Q119" s="224">
        <v>2.4289999999999998</v>
      </c>
      <c r="R119" s="224">
        <f>Q119*H119</f>
        <v>39.835599999999992</v>
      </c>
      <c r="S119" s="224">
        <v>0</v>
      </c>
      <c r="T119" s="225">
        <f>S119*H119</f>
        <v>0</v>
      </c>
      <c r="AR119" s="16" t="s">
        <v>138</v>
      </c>
      <c r="AT119" s="16" t="s">
        <v>133</v>
      </c>
      <c r="AU119" s="16" t="s">
        <v>76</v>
      </c>
      <c r="AY119" s="16" t="s">
        <v>131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6" t="s">
        <v>31</v>
      </c>
      <c r="BK119" s="226">
        <f>ROUND(I119*H119,1)</f>
        <v>0</v>
      </c>
      <c r="BL119" s="16" t="s">
        <v>138</v>
      </c>
      <c r="BM119" s="16" t="s">
        <v>1135</v>
      </c>
    </row>
    <row r="120" s="1" customFormat="1">
      <c r="B120" s="37"/>
      <c r="C120" s="38"/>
      <c r="D120" s="227" t="s">
        <v>140</v>
      </c>
      <c r="E120" s="38"/>
      <c r="F120" s="228" t="s">
        <v>1136</v>
      </c>
      <c r="G120" s="38"/>
      <c r="H120" s="38"/>
      <c r="I120" s="142"/>
      <c r="J120" s="38"/>
      <c r="K120" s="38"/>
      <c r="L120" s="42"/>
      <c r="M120" s="229"/>
      <c r="N120" s="78"/>
      <c r="O120" s="78"/>
      <c r="P120" s="78"/>
      <c r="Q120" s="78"/>
      <c r="R120" s="78"/>
      <c r="S120" s="78"/>
      <c r="T120" s="79"/>
      <c r="AT120" s="16" t="s">
        <v>140</v>
      </c>
      <c r="AU120" s="16" t="s">
        <v>76</v>
      </c>
    </row>
    <row r="121" s="12" customFormat="1">
      <c r="B121" s="230"/>
      <c r="C121" s="231"/>
      <c r="D121" s="227" t="s">
        <v>142</v>
      </c>
      <c r="E121" s="232" t="s">
        <v>1</v>
      </c>
      <c r="F121" s="233" t="s">
        <v>1137</v>
      </c>
      <c r="G121" s="231"/>
      <c r="H121" s="234">
        <v>13.5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AT121" s="240" t="s">
        <v>142</v>
      </c>
      <c r="AU121" s="240" t="s">
        <v>76</v>
      </c>
      <c r="AV121" s="12" t="s">
        <v>76</v>
      </c>
      <c r="AW121" s="12" t="s">
        <v>30</v>
      </c>
      <c r="AX121" s="12" t="s">
        <v>68</v>
      </c>
      <c r="AY121" s="240" t="s">
        <v>131</v>
      </c>
    </row>
    <row r="122" s="13" customFormat="1">
      <c r="B122" s="241"/>
      <c r="C122" s="242"/>
      <c r="D122" s="227" t="s">
        <v>142</v>
      </c>
      <c r="E122" s="243" t="s">
        <v>1</v>
      </c>
      <c r="F122" s="244" t="s">
        <v>1138</v>
      </c>
      <c r="G122" s="242"/>
      <c r="H122" s="245">
        <v>13.5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AT122" s="251" t="s">
        <v>142</v>
      </c>
      <c r="AU122" s="251" t="s">
        <v>76</v>
      </c>
      <c r="AV122" s="13" t="s">
        <v>145</v>
      </c>
      <c r="AW122" s="13" t="s">
        <v>30</v>
      </c>
      <c r="AX122" s="13" t="s">
        <v>68</v>
      </c>
      <c r="AY122" s="251" t="s">
        <v>131</v>
      </c>
    </row>
    <row r="123" s="12" customFormat="1">
      <c r="B123" s="230"/>
      <c r="C123" s="231"/>
      <c r="D123" s="227" t="s">
        <v>142</v>
      </c>
      <c r="E123" s="232" t="s">
        <v>1</v>
      </c>
      <c r="F123" s="233" t="s">
        <v>1139</v>
      </c>
      <c r="G123" s="231"/>
      <c r="H123" s="234">
        <v>2.8999999999999999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AT123" s="240" t="s">
        <v>142</v>
      </c>
      <c r="AU123" s="240" t="s">
        <v>76</v>
      </c>
      <c r="AV123" s="12" t="s">
        <v>76</v>
      </c>
      <c r="AW123" s="12" t="s">
        <v>30</v>
      </c>
      <c r="AX123" s="12" t="s">
        <v>68</v>
      </c>
      <c r="AY123" s="240" t="s">
        <v>131</v>
      </c>
    </row>
    <row r="124" s="13" customFormat="1">
      <c r="B124" s="241"/>
      <c r="C124" s="242"/>
      <c r="D124" s="227" t="s">
        <v>142</v>
      </c>
      <c r="E124" s="243" t="s">
        <v>1</v>
      </c>
      <c r="F124" s="244" t="s">
        <v>1140</v>
      </c>
      <c r="G124" s="242"/>
      <c r="H124" s="245">
        <v>2.8999999999999999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AT124" s="251" t="s">
        <v>142</v>
      </c>
      <c r="AU124" s="251" t="s">
        <v>76</v>
      </c>
      <c r="AV124" s="13" t="s">
        <v>145</v>
      </c>
      <c r="AW124" s="13" t="s">
        <v>30</v>
      </c>
      <c r="AX124" s="13" t="s">
        <v>68</v>
      </c>
      <c r="AY124" s="251" t="s">
        <v>131</v>
      </c>
    </row>
    <row r="125" s="14" customFormat="1">
      <c r="B125" s="252"/>
      <c r="C125" s="253"/>
      <c r="D125" s="227" t="s">
        <v>142</v>
      </c>
      <c r="E125" s="254" t="s">
        <v>1</v>
      </c>
      <c r="F125" s="255" t="s">
        <v>146</v>
      </c>
      <c r="G125" s="253"/>
      <c r="H125" s="256">
        <v>16.399999999999999</v>
      </c>
      <c r="I125" s="257"/>
      <c r="J125" s="253"/>
      <c r="K125" s="253"/>
      <c r="L125" s="258"/>
      <c r="M125" s="259"/>
      <c r="N125" s="260"/>
      <c r="O125" s="260"/>
      <c r="P125" s="260"/>
      <c r="Q125" s="260"/>
      <c r="R125" s="260"/>
      <c r="S125" s="260"/>
      <c r="T125" s="261"/>
      <c r="AT125" s="262" t="s">
        <v>142</v>
      </c>
      <c r="AU125" s="262" t="s">
        <v>76</v>
      </c>
      <c r="AV125" s="14" t="s">
        <v>138</v>
      </c>
      <c r="AW125" s="14" t="s">
        <v>30</v>
      </c>
      <c r="AX125" s="14" t="s">
        <v>31</v>
      </c>
      <c r="AY125" s="262" t="s">
        <v>131</v>
      </c>
    </row>
    <row r="126" s="1" customFormat="1" ht="16.5" customHeight="1">
      <c r="B126" s="37"/>
      <c r="C126" s="216" t="s">
        <v>177</v>
      </c>
      <c r="D126" s="216" t="s">
        <v>133</v>
      </c>
      <c r="E126" s="217" t="s">
        <v>574</v>
      </c>
      <c r="F126" s="218" t="s">
        <v>575</v>
      </c>
      <c r="G126" s="219" t="s">
        <v>240</v>
      </c>
      <c r="H126" s="220">
        <v>199.19999999999999</v>
      </c>
      <c r="I126" s="221"/>
      <c r="J126" s="220">
        <f>ROUND(I126*H126,1)</f>
        <v>0</v>
      </c>
      <c r="K126" s="218" t="s">
        <v>137</v>
      </c>
      <c r="L126" s="42"/>
      <c r="M126" s="222" t="s">
        <v>1</v>
      </c>
      <c r="N126" s="223" t="s">
        <v>39</v>
      </c>
      <c r="O126" s="78"/>
      <c r="P126" s="224">
        <f>O126*H126</f>
        <v>0</v>
      </c>
      <c r="Q126" s="224">
        <v>1.8899999999999999</v>
      </c>
      <c r="R126" s="224">
        <f>Q126*H126</f>
        <v>376.48799999999994</v>
      </c>
      <c r="S126" s="224">
        <v>0</v>
      </c>
      <c r="T126" s="225">
        <f>S126*H126</f>
        <v>0</v>
      </c>
      <c r="AR126" s="16" t="s">
        <v>138</v>
      </c>
      <c r="AT126" s="16" t="s">
        <v>133</v>
      </c>
      <c r="AU126" s="16" t="s">
        <v>76</v>
      </c>
      <c r="AY126" s="16" t="s">
        <v>131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6" t="s">
        <v>31</v>
      </c>
      <c r="BK126" s="226">
        <f>ROUND(I126*H126,1)</f>
        <v>0</v>
      </c>
      <c r="BL126" s="16" t="s">
        <v>138</v>
      </c>
      <c r="BM126" s="16" t="s">
        <v>1141</v>
      </c>
    </row>
    <row r="127" s="1" customFormat="1">
      <c r="B127" s="37"/>
      <c r="C127" s="38"/>
      <c r="D127" s="227" t="s">
        <v>140</v>
      </c>
      <c r="E127" s="38"/>
      <c r="F127" s="228" t="s">
        <v>577</v>
      </c>
      <c r="G127" s="38"/>
      <c r="H127" s="38"/>
      <c r="I127" s="142"/>
      <c r="J127" s="38"/>
      <c r="K127" s="38"/>
      <c r="L127" s="42"/>
      <c r="M127" s="229"/>
      <c r="N127" s="78"/>
      <c r="O127" s="78"/>
      <c r="P127" s="78"/>
      <c r="Q127" s="78"/>
      <c r="R127" s="78"/>
      <c r="S127" s="78"/>
      <c r="T127" s="79"/>
      <c r="AT127" s="16" t="s">
        <v>140</v>
      </c>
      <c r="AU127" s="16" t="s">
        <v>76</v>
      </c>
    </row>
    <row r="128" s="12" customFormat="1">
      <c r="B128" s="230"/>
      <c r="C128" s="231"/>
      <c r="D128" s="227" t="s">
        <v>142</v>
      </c>
      <c r="E128" s="232" t="s">
        <v>1</v>
      </c>
      <c r="F128" s="233" t="s">
        <v>1142</v>
      </c>
      <c r="G128" s="231"/>
      <c r="H128" s="234">
        <v>199.19999999999999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AT128" s="240" t="s">
        <v>142</v>
      </c>
      <c r="AU128" s="240" t="s">
        <v>76</v>
      </c>
      <c r="AV128" s="12" t="s">
        <v>76</v>
      </c>
      <c r="AW128" s="12" t="s">
        <v>30</v>
      </c>
      <c r="AX128" s="12" t="s">
        <v>68</v>
      </c>
      <c r="AY128" s="240" t="s">
        <v>131</v>
      </c>
    </row>
    <row r="129" s="13" customFormat="1">
      <c r="B129" s="241"/>
      <c r="C129" s="242"/>
      <c r="D129" s="227" t="s">
        <v>142</v>
      </c>
      <c r="E129" s="243" t="s">
        <v>1</v>
      </c>
      <c r="F129" s="244" t="s">
        <v>579</v>
      </c>
      <c r="G129" s="242"/>
      <c r="H129" s="245">
        <v>199.19999999999999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AT129" s="251" t="s">
        <v>142</v>
      </c>
      <c r="AU129" s="251" t="s">
        <v>76</v>
      </c>
      <c r="AV129" s="13" t="s">
        <v>145</v>
      </c>
      <c r="AW129" s="13" t="s">
        <v>30</v>
      </c>
      <c r="AX129" s="13" t="s">
        <v>68</v>
      </c>
      <c r="AY129" s="251" t="s">
        <v>131</v>
      </c>
    </row>
    <row r="130" s="14" customFormat="1">
      <c r="B130" s="252"/>
      <c r="C130" s="253"/>
      <c r="D130" s="227" t="s">
        <v>142</v>
      </c>
      <c r="E130" s="254" t="s">
        <v>1</v>
      </c>
      <c r="F130" s="255" t="s">
        <v>146</v>
      </c>
      <c r="G130" s="253"/>
      <c r="H130" s="256">
        <v>199.19999999999999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AT130" s="262" t="s">
        <v>142</v>
      </c>
      <c r="AU130" s="262" t="s">
        <v>76</v>
      </c>
      <c r="AV130" s="14" t="s">
        <v>138</v>
      </c>
      <c r="AW130" s="14" t="s">
        <v>30</v>
      </c>
      <c r="AX130" s="14" t="s">
        <v>31</v>
      </c>
      <c r="AY130" s="262" t="s">
        <v>131</v>
      </c>
    </row>
    <row r="131" s="1" customFormat="1" ht="16.5" customHeight="1">
      <c r="B131" s="37"/>
      <c r="C131" s="216" t="s">
        <v>182</v>
      </c>
      <c r="D131" s="216" t="s">
        <v>133</v>
      </c>
      <c r="E131" s="217" t="s">
        <v>1143</v>
      </c>
      <c r="F131" s="218" t="s">
        <v>1144</v>
      </c>
      <c r="G131" s="219" t="s">
        <v>240</v>
      </c>
      <c r="H131" s="220">
        <v>201.59999999999999</v>
      </c>
      <c r="I131" s="221"/>
      <c r="J131" s="220">
        <f>ROUND(I131*H131,1)</f>
        <v>0</v>
      </c>
      <c r="K131" s="218" t="s">
        <v>137</v>
      </c>
      <c r="L131" s="42"/>
      <c r="M131" s="222" t="s">
        <v>1</v>
      </c>
      <c r="N131" s="223" t="s">
        <v>39</v>
      </c>
      <c r="O131" s="78"/>
      <c r="P131" s="224">
        <f>O131*H131</f>
        <v>0</v>
      </c>
      <c r="Q131" s="224">
        <v>2.13408</v>
      </c>
      <c r="R131" s="224">
        <f>Q131*H131</f>
        <v>430.23052799999999</v>
      </c>
      <c r="S131" s="224">
        <v>0</v>
      </c>
      <c r="T131" s="225">
        <f>S131*H131</f>
        <v>0</v>
      </c>
      <c r="AR131" s="16" t="s">
        <v>138</v>
      </c>
      <c r="AT131" s="16" t="s">
        <v>133</v>
      </c>
      <c r="AU131" s="16" t="s">
        <v>76</v>
      </c>
      <c r="AY131" s="16" t="s">
        <v>131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6" t="s">
        <v>31</v>
      </c>
      <c r="BK131" s="226">
        <f>ROUND(I131*H131,1)</f>
        <v>0</v>
      </c>
      <c r="BL131" s="16" t="s">
        <v>138</v>
      </c>
      <c r="BM131" s="16" t="s">
        <v>1145</v>
      </c>
    </row>
    <row r="132" s="1" customFormat="1">
      <c r="B132" s="37"/>
      <c r="C132" s="38"/>
      <c r="D132" s="227" t="s">
        <v>140</v>
      </c>
      <c r="E132" s="38"/>
      <c r="F132" s="228" t="s">
        <v>1146</v>
      </c>
      <c r="G132" s="38"/>
      <c r="H132" s="38"/>
      <c r="I132" s="142"/>
      <c r="J132" s="38"/>
      <c r="K132" s="38"/>
      <c r="L132" s="42"/>
      <c r="M132" s="229"/>
      <c r="N132" s="78"/>
      <c r="O132" s="78"/>
      <c r="P132" s="78"/>
      <c r="Q132" s="78"/>
      <c r="R132" s="78"/>
      <c r="S132" s="78"/>
      <c r="T132" s="79"/>
      <c r="AT132" s="16" t="s">
        <v>140</v>
      </c>
      <c r="AU132" s="16" t="s">
        <v>76</v>
      </c>
    </row>
    <row r="133" s="12" customFormat="1">
      <c r="B133" s="230"/>
      <c r="C133" s="231"/>
      <c r="D133" s="227" t="s">
        <v>142</v>
      </c>
      <c r="E133" s="232" t="s">
        <v>1</v>
      </c>
      <c r="F133" s="233" t="s">
        <v>1147</v>
      </c>
      <c r="G133" s="231"/>
      <c r="H133" s="234">
        <v>201.59999999999999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AT133" s="240" t="s">
        <v>142</v>
      </c>
      <c r="AU133" s="240" t="s">
        <v>76</v>
      </c>
      <c r="AV133" s="12" t="s">
        <v>76</v>
      </c>
      <c r="AW133" s="12" t="s">
        <v>30</v>
      </c>
      <c r="AX133" s="12" t="s">
        <v>68</v>
      </c>
      <c r="AY133" s="240" t="s">
        <v>131</v>
      </c>
    </row>
    <row r="134" s="13" customFormat="1">
      <c r="B134" s="241"/>
      <c r="C134" s="242"/>
      <c r="D134" s="227" t="s">
        <v>142</v>
      </c>
      <c r="E134" s="243" t="s">
        <v>1</v>
      </c>
      <c r="F134" s="244" t="s">
        <v>1148</v>
      </c>
      <c r="G134" s="242"/>
      <c r="H134" s="245">
        <v>201.59999999999999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AT134" s="251" t="s">
        <v>142</v>
      </c>
      <c r="AU134" s="251" t="s">
        <v>76</v>
      </c>
      <c r="AV134" s="13" t="s">
        <v>145</v>
      </c>
      <c r="AW134" s="13" t="s">
        <v>30</v>
      </c>
      <c r="AX134" s="13" t="s">
        <v>68</v>
      </c>
      <c r="AY134" s="251" t="s">
        <v>131</v>
      </c>
    </row>
    <row r="135" s="14" customFormat="1">
      <c r="B135" s="252"/>
      <c r="C135" s="253"/>
      <c r="D135" s="227" t="s">
        <v>142</v>
      </c>
      <c r="E135" s="254" t="s">
        <v>1</v>
      </c>
      <c r="F135" s="255" t="s">
        <v>146</v>
      </c>
      <c r="G135" s="253"/>
      <c r="H135" s="256">
        <v>201.59999999999999</v>
      </c>
      <c r="I135" s="257"/>
      <c r="J135" s="253"/>
      <c r="K135" s="253"/>
      <c r="L135" s="258"/>
      <c r="M135" s="259"/>
      <c r="N135" s="260"/>
      <c r="O135" s="260"/>
      <c r="P135" s="260"/>
      <c r="Q135" s="260"/>
      <c r="R135" s="260"/>
      <c r="S135" s="260"/>
      <c r="T135" s="261"/>
      <c r="AT135" s="262" t="s">
        <v>142</v>
      </c>
      <c r="AU135" s="262" t="s">
        <v>76</v>
      </c>
      <c r="AV135" s="14" t="s">
        <v>138</v>
      </c>
      <c r="AW135" s="14" t="s">
        <v>30</v>
      </c>
      <c r="AX135" s="14" t="s">
        <v>31</v>
      </c>
      <c r="AY135" s="262" t="s">
        <v>131</v>
      </c>
    </row>
    <row r="136" s="1" customFormat="1" ht="16.5" customHeight="1">
      <c r="B136" s="37"/>
      <c r="C136" s="216" t="s">
        <v>187</v>
      </c>
      <c r="D136" s="216" t="s">
        <v>133</v>
      </c>
      <c r="E136" s="217" t="s">
        <v>1149</v>
      </c>
      <c r="F136" s="218" t="s">
        <v>1150</v>
      </c>
      <c r="G136" s="219" t="s">
        <v>240</v>
      </c>
      <c r="H136" s="220">
        <v>693</v>
      </c>
      <c r="I136" s="221"/>
      <c r="J136" s="220">
        <f>ROUND(I136*H136,1)</f>
        <v>0</v>
      </c>
      <c r="K136" s="218" t="s">
        <v>137</v>
      </c>
      <c r="L136" s="42"/>
      <c r="M136" s="222" t="s">
        <v>1</v>
      </c>
      <c r="N136" s="223" t="s">
        <v>39</v>
      </c>
      <c r="O136" s="78"/>
      <c r="P136" s="224">
        <f>O136*H136</f>
        <v>0</v>
      </c>
      <c r="Q136" s="224">
        <v>1.8480000000000001</v>
      </c>
      <c r="R136" s="224">
        <f>Q136*H136</f>
        <v>1280.664</v>
      </c>
      <c r="S136" s="224">
        <v>0</v>
      </c>
      <c r="T136" s="225">
        <f>S136*H136</f>
        <v>0</v>
      </c>
      <c r="AR136" s="16" t="s">
        <v>138</v>
      </c>
      <c r="AT136" s="16" t="s">
        <v>133</v>
      </c>
      <c r="AU136" s="16" t="s">
        <v>76</v>
      </c>
      <c r="AY136" s="16" t="s">
        <v>131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6" t="s">
        <v>31</v>
      </c>
      <c r="BK136" s="226">
        <f>ROUND(I136*H136,1)</f>
        <v>0</v>
      </c>
      <c r="BL136" s="16" t="s">
        <v>138</v>
      </c>
      <c r="BM136" s="16" t="s">
        <v>1151</v>
      </c>
    </row>
    <row r="137" s="1" customFormat="1">
      <c r="B137" s="37"/>
      <c r="C137" s="38"/>
      <c r="D137" s="227" t="s">
        <v>140</v>
      </c>
      <c r="E137" s="38"/>
      <c r="F137" s="228" t="s">
        <v>1152</v>
      </c>
      <c r="G137" s="38"/>
      <c r="H137" s="38"/>
      <c r="I137" s="142"/>
      <c r="J137" s="38"/>
      <c r="K137" s="38"/>
      <c r="L137" s="42"/>
      <c r="M137" s="229"/>
      <c r="N137" s="78"/>
      <c r="O137" s="78"/>
      <c r="P137" s="78"/>
      <c r="Q137" s="78"/>
      <c r="R137" s="78"/>
      <c r="S137" s="78"/>
      <c r="T137" s="79"/>
      <c r="AT137" s="16" t="s">
        <v>140</v>
      </c>
      <c r="AU137" s="16" t="s">
        <v>76</v>
      </c>
    </row>
    <row r="138" s="12" customFormat="1">
      <c r="B138" s="230"/>
      <c r="C138" s="231"/>
      <c r="D138" s="227" t="s">
        <v>142</v>
      </c>
      <c r="E138" s="232" t="s">
        <v>1</v>
      </c>
      <c r="F138" s="233" t="s">
        <v>1153</v>
      </c>
      <c r="G138" s="231"/>
      <c r="H138" s="234">
        <v>693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142</v>
      </c>
      <c r="AU138" s="240" t="s">
        <v>76</v>
      </c>
      <c r="AV138" s="12" t="s">
        <v>76</v>
      </c>
      <c r="AW138" s="12" t="s">
        <v>30</v>
      </c>
      <c r="AX138" s="12" t="s">
        <v>68</v>
      </c>
      <c r="AY138" s="240" t="s">
        <v>131</v>
      </c>
    </row>
    <row r="139" s="13" customFormat="1">
      <c r="B139" s="241"/>
      <c r="C139" s="242"/>
      <c r="D139" s="227" t="s">
        <v>142</v>
      </c>
      <c r="E139" s="243" t="s">
        <v>1</v>
      </c>
      <c r="F139" s="244" t="s">
        <v>1154</v>
      </c>
      <c r="G139" s="242"/>
      <c r="H139" s="245">
        <v>693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AT139" s="251" t="s">
        <v>142</v>
      </c>
      <c r="AU139" s="251" t="s">
        <v>76</v>
      </c>
      <c r="AV139" s="13" t="s">
        <v>145</v>
      </c>
      <c r="AW139" s="13" t="s">
        <v>30</v>
      </c>
      <c r="AX139" s="13" t="s">
        <v>68</v>
      </c>
      <c r="AY139" s="251" t="s">
        <v>131</v>
      </c>
    </row>
    <row r="140" s="14" customFormat="1">
      <c r="B140" s="252"/>
      <c r="C140" s="253"/>
      <c r="D140" s="227" t="s">
        <v>142</v>
      </c>
      <c r="E140" s="254" t="s">
        <v>1</v>
      </c>
      <c r="F140" s="255" t="s">
        <v>146</v>
      </c>
      <c r="G140" s="253"/>
      <c r="H140" s="256">
        <v>693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AT140" s="262" t="s">
        <v>142</v>
      </c>
      <c r="AU140" s="262" t="s">
        <v>76</v>
      </c>
      <c r="AV140" s="14" t="s">
        <v>138</v>
      </c>
      <c r="AW140" s="14" t="s">
        <v>30</v>
      </c>
      <c r="AX140" s="14" t="s">
        <v>31</v>
      </c>
      <c r="AY140" s="262" t="s">
        <v>131</v>
      </c>
    </row>
    <row r="141" s="1" customFormat="1" ht="16.5" customHeight="1">
      <c r="B141" s="37"/>
      <c r="C141" s="216" t="s">
        <v>193</v>
      </c>
      <c r="D141" s="216" t="s">
        <v>133</v>
      </c>
      <c r="E141" s="217" t="s">
        <v>1155</v>
      </c>
      <c r="F141" s="218" t="s">
        <v>1156</v>
      </c>
      <c r="G141" s="219" t="s">
        <v>240</v>
      </c>
      <c r="H141" s="220">
        <v>609</v>
      </c>
      <c r="I141" s="221"/>
      <c r="J141" s="220">
        <f>ROUND(I141*H141,1)</f>
        <v>0</v>
      </c>
      <c r="K141" s="218" t="s">
        <v>137</v>
      </c>
      <c r="L141" s="42"/>
      <c r="M141" s="222" t="s">
        <v>1</v>
      </c>
      <c r="N141" s="223" t="s">
        <v>39</v>
      </c>
      <c r="O141" s="78"/>
      <c r="P141" s="224">
        <f>O141*H141</f>
        <v>0</v>
      </c>
      <c r="Q141" s="224">
        <v>1.54</v>
      </c>
      <c r="R141" s="224">
        <f>Q141*H141</f>
        <v>937.86000000000001</v>
      </c>
      <c r="S141" s="224">
        <v>0</v>
      </c>
      <c r="T141" s="225">
        <f>S141*H141</f>
        <v>0</v>
      </c>
      <c r="AR141" s="16" t="s">
        <v>138</v>
      </c>
      <c r="AT141" s="16" t="s">
        <v>133</v>
      </c>
      <c r="AU141" s="16" t="s">
        <v>76</v>
      </c>
      <c r="AY141" s="16" t="s">
        <v>131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6" t="s">
        <v>31</v>
      </c>
      <c r="BK141" s="226">
        <f>ROUND(I141*H141,1)</f>
        <v>0</v>
      </c>
      <c r="BL141" s="16" t="s">
        <v>138</v>
      </c>
      <c r="BM141" s="16" t="s">
        <v>1157</v>
      </c>
    </row>
    <row r="142" s="1" customFormat="1">
      <c r="B142" s="37"/>
      <c r="C142" s="38"/>
      <c r="D142" s="227" t="s">
        <v>140</v>
      </c>
      <c r="E142" s="38"/>
      <c r="F142" s="228" t="s">
        <v>1158</v>
      </c>
      <c r="G142" s="38"/>
      <c r="H142" s="38"/>
      <c r="I142" s="142"/>
      <c r="J142" s="38"/>
      <c r="K142" s="38"/>
      <c r="L142" s="42"/>
      <c r="M142" s="229"/>
      <c r="N142" s="78"/>
      <c r="O142" s="78"/>
      <c r="P142" s="78"/>
      <c r="Q142" s="78"/>
      <c r="R142" s="78"/>
      <c r="S142" s="78"/>
      <c r="T142" s="79"/>
      <c r="AT142" s="16" t="s">
        <v>140</v>
      </c>
      <c r="AU142" s="16" t="s">
        <v>76</v>
      </c>
    </row>
    <row r="143" s="12" customFormat="1">
      <c r="B143" s="230"/>
      <c r="C143" s="231"/>
      <c r="D143" s="227" t="s">
        <v>142</v>
      </c>
      <c r="E143" s="232" t="s">
        <v>1</v>
      </c>
      <c r="F143" s="233" t="s">
        <v>1159</v>
      </c>
      <c r="G143" s="231"/>
      <c r="H143" s="234">
        <v>609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142</v>
      </c>
      <c r="AU143" s="240" t="s">
        <v>76</v>
      </c>
      <c r="AV143" s="12" t="s">
        <v>76</v>
      </c>
      <c r="AW143" s="12" t="s">
        <v>30</v>
      </c>
      <c r="AX143" s="12" t="s">
        <v>68</v>
      </c>
      <c r="AY143" s="240" t="s">
        <v>131</v>
      </c>
    </row>
    <row r="144" s="13" customFormat="1">
      <c r="B144" s="241"/>
      <c r="C144" s="242"/>
      <c r="D144" s="227" t="s">
        <v>142</v>
      </c>
      <c r="E144" s="243" t="s">
        <v>1</v>
      </c>
      <c r="F144" s="244" t="s">
        <v>1160</v>
      </c>
      <c r="G144" s="242"/>
      <c r="H144" s="245">
        <v>609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AT144" s="251" t="s">
        <v>142</v>
      </c>
      <c r="AU144" s="251" t="s">
        <v>76</v>
      </c>
      <c r="AV144" s="13" t="s">
        <v>145</v>
      </c>
      <c r="AW144" s="13" t="s">
        <v>30</v>
      </c>
      <c r="AX144" s="13" t="s">
        <v>68</v>
      </c>
      <c r="AY144" s="251" t="s">
        <v>131</v>
      </c>
    </row>
    <row r="145" s="14" customFormat="1">
      <c r="B145" s="252"/>
      <c r="C145" s="253"/>
      <c r="D145" s="227" t="s">
        <v>142</v>
      </c>
      <c r="E145" s="254" t="s">
        <v>1</v>
      </c>
      <c r="F145" s="255" t="s">
        <v>146</v>
      </c>
      <c r="G145" s="253"/>
      <c r="H145" s="256">
        <v>609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AT145" s="262" t="s">
        <v>142</v>
      </c>
      <c r="AU145" s="262" t="s">
        <v>76</v>
      </c>
      <c r="AV145" s="14" t="s">
        <v>138</v>
      </c>
      <c r="AW145" s="14" t="s">
        <v>30</v>
      </c>
      <c r="AX145" s="14" t="s">
        <v>31</v>
      </c>
      <c r="AY145" s="262" t="s">
        <v>131</v>
      </c>
    </row>
    <row r="146" s="11" customFormat="1" ht="22.8" customHeight="1">
      <c r="B146" s="200"/>
      <c r="C146" s="201"/>
      <c r="D146" s="202" t="s">
        <v>67</v>
      </c>
      <c r="E146" s="214" t="s">
        <v>171</v>
      </c>
      <c r="F146" s="214" t="s">
        <v>611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SUM(P147:P151)</f>
        <v>0</v>
      </c>
      <c r="Q146" s="208"/>
      <c r="R146" s="209">
        <f>SUM(R147:R151)</f>
        <v>0.035519999999999996</v>
      </c>
      <c r="S146" s="208"/>
      <c r="T146" s="210">
        <f>SUM(T147:T151)</f>
        <v>0</v>
      </c>
      <c r="AR146" s="211" t="s">
        <v>31</v>
      </c>
      <c r="AT146" s="212" t="s">
        <v>67</v>
      </c>
      <c r="AU146" s="212" t="s">
        <v>31</v>
      </c>
      <c r="AY146" s="211" t="s">
        <v>131</v>
      </c>
      <c r="BK146" s="213">
        <f>SUM(BK147:BK151)</f>
        <v>0</v>
      </c>
    </row>
    <row r="147" s="1" customFormat="1" ht="16.5" customHeight="1">
      <c r="B147" s="37"/>
      <c r="C147" s="216" t="s">
        <v>199</v>
      </c>
      <c r="D147" s="216" t="s">
        <v>133</v>
      </c>
      <c r="E147" s="217" t="s">
        <v>613</v>
      </c>
      <c r="F147" s="218" t="s">
        <v>614</v>
      </c>
      <c r="G147" s="219" t="s">
        <v>149</v>
      </c>
      <c r="H147" s="220">
        <v>24</v>
      </c>
      <c r="I147" s="221"/>
      <c r="J147" s="220">
        <f>ROUND(I147*H147,1)</f>
        <v>0</v>
      </c>
      <c r="K147" s="218" t="s">
        <v>1</v>
      </c>
      <c r="L147" s="42"/>
      <c r="M147" s="222" t="s">
        <v>1</v>
      </c>
      <c r="N147" s="223" t="s">
        <v>39</v>
      </c>
      <c r="O147" s="78"/>
      <c r="P147" s="224">
        <f>O147*H147</f>
        <v>0</v>
      </c>
      <c r="Q147" s="224">
        <v>0.00148</v>
      </c>
      <c r="R147" s="224">
        <f>Q147*H147</f>
        <v>0.035519999999999996</v>
      </c>
      <c r="S147" s="224">
        <v>0</v>
      </c>
      <c r="T147" s="225">
        <f>S147*H147</f>
        <v>0</v>
      </c>
      <c r="AR147" s="16" t="s">
        <v>138</v>
      </c>
      <c r="AT147" s="16" t="s">
        <v>133</v>
      </c>
      <c r="AU147" s="16" t="s">
        <v>76</v>
      </c>
      <c r="AY147" s="16" t="s">
        <v>131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6" t="s">
        <v>31</v>
      </c>
      <c r="BK147" s="226">
        <f>ROUND(I147*H147,1)</f>
        <v>0</v>
      </c>
      <c r="BL147" s="16" t="s">
        <v>138</v>
      </c>
      <c r="BM147" s="16" t="s">
        <v>1161</v>
      </c>
    </row>
    <row r="148" s="1" customFormat="1">
      <c r="B148" s="37"/>
      <c r="C148" s="38"/>
      <c r="D148" s="227" t="s">
        <v>140</v>
      </c>
      <c r="E148" s="38"/>
      <c r="F148" s="228" t="s">
        <v>614</v>
      </c>
      <c r="G148" s="38"/>
      <c r="H148" s="38"/>
      <c r="I148" s="142"/>
      <c r="J148" s="38"/>
      <c r="K148" s="38"/>
      <c r="L148" s="42"/>
      <c r="M148" s="229"/>
      <c r="N148" s="78"/>
      <c r="O148" s="78"/>
      <c r="P148" s="78"/>
      <c r="Q148" s="78"/>
      <c r="R148" s="78"/>
      <c r="S148" s="78"/>
      <c r="T148" s="79"/>
      <c r="AT148" s="16" t="s">
        <v>140</v>
      </c>
      <c r="AU148" s="16" t="s">
        <v>76</v>
      </c>
    </row>
    <row r="149" s="12" customFormat="1">
      <c r="B149" s="230"/>
      <c r="C149" s="231"/>
      <c r="D149" s="227" t="s">
        <v>142</v>
      </c>
      <c r="E149" s="232" t="s">
        <v>1</v>
      </c>
      <c r="F149" s="233" t="s">
        <v>1162</v>
      </c>
      <c r="G149" s="231"/>
      <c r="H149" s="234">
        <v>24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142</v>
      </c>
      <c r="AU149" s="240" t="s">
        <v>76</v>
      </c>
      <c r="AV149" s="12" t="s">
        <v>76</v>
      </c>
      <c r="AW149" s="12" t="s">
        <v>30</v>
      </c>
      <c r="AX149" s="12" t="s">
        <v>68</v>
      </c>
      <c r="AY149" s="240" t="s">
        <v>131</v>
      </c>
    </row>
    <row r="150" s="13" customFormat="1">
      <c r="B150" s="241"/>
      <c r="C150" s="242"/>
      <c r="D150" s="227" t="s">
        <v>142</v>
      </c>
      <c r="E150" s="243" t="s">
        <v>1</v>
      </c>
      <c r="F150" s="244" t="s">
        <v>1163</v>
      </c>
      <c r="G150" s="242"/>
      <c r="H150" s="245">
        <v>24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AT150" s="251" t="s">
        <v>142</v>
      </c>
      <c r="AU150" s="251" t="s">
        <v>76</v>
      </c>
      <c r="AV150" s="13" t="s">
        <v>145</v>
      </c>
      <c r="AW150" s="13" t="s">
        <v>30</v>
      </c>
      <c r="AX150" s="13" t="s">
        <v>68</v>
      </c>
      <c r="AY150" s="251" t="s">
        <v>131</v>
      </c>
    </row>
    <row r="151" s="14" customFormat="1">
      <c r="B151" s="252"/>
      <c r="C151" s="253"/>
      <c r="D151" s="227" t="s">
        <v>142</v>
      </c>
      <c r="E151" s="254" t="s">
        <v>1</v>
      </c>
      <c r="F151" s="255" t="s">
        <v>146</v>
      </c>
      <c r="G151" s="253"/>
      <c r="H151" s="256">
        <v>24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AT151" s="262" t="s">
        <v>142</v>
      </c>
      <c r="AU151" s="262" t="s">
        <v>76</v>
      </c>
      <c r="AV151" s="14" t="s">
        <v>138</v>
      </c>
      <c r="AW151" s="14" t="s">
        <v>30</v>
      </c>
      <c r="AX151" s="14" t="s">
        <v>31</v>
      </c>
      <c r="AY151" s="262" t="s">
        <v>131</v>
      </c>
    </row>
    <row r="152" s="11" customFormat="1" ht="22.8" customHeight="1">
      <c r="B152" s="200"/>
      <c r="C152" s="201"/>
      <c r="D152" s="202" t="s">
        <v>67</v>
      </c>
      <c r="E152" s="214" t="s">
        <v>182</v>
      </c>
      <c r="F152" s="214" t="s">
        <v>1164</v>
      </c>
      <c r="G152" s="201"/>
      <c r="H152" s="201"/>
      <c r="I152" s="204"/>
      <c r="J152" s="215">
        <f>BK152</f>
        <v>0</v>
      </c>
      <c r="K152" s="201"/>
      <c r="L152" s="206"/>
      <c r="M152" s="207"/>
      <c r="N152" s="208"/>
      <c r="O152" s="208"/>
      <c r="P152" s="209">
        <f>SUM(P153:P162)</f>
        <v>0</v>
      </c>
      <c r="Q152" s="208"/>
      <c r="R152" s="209">
        <f>SUM(R153:R162)</f>
        <v>24.798039999999997</v>
      </c>
      <c r="S152" s="208"/>
      <c r="T152" s="210">
        <f>SUM(T153:T162)</f>
        <v>0</v>
      </c>
      <c r="AR152" s="211" t="s">
        <v>31</v>
      </c>
      <c r="AT152" s="212" t="s">
        <v>67</v>
      </c>
      <c r="AU152" s="212" t="s">
        <v>31</v>
      </c>
      <c r="AY152" s="211" t="s">
        <v>131</v>
      </c>
      <c r="BK152" s="213">
        <f>SUM(BK153:BK162)</f>
        <v>0</v>
      </c>
    </row>
    <row r="153" s="1" customFormat="1" ht="16.5" customHeight="1">
      <c r="B153" s="37"/>
      <c r="C153" s="216" t="s">
        <v>205</v>
      </c>
      <c r="D153" s="216" t="s">
        <v>133</v>
      </c>
      <c r="E153" s="217" t="s">
        <v>1165</v>
      </c>
      <c r="F153" s="218" t="s">
        <v>1166</v>
      </c>
      <c r="G153" s="219" t="s">
        <v>386</v>
      </c>
      <c r="H153" s="220">
        <v>10</v>
      </c>
      <c r="I153" s="221"/>
      <c r="J153" s="220">
        <f>ROUND(I153*H153,1)</f>
        <v>0</v>
      </c>
      <c r="K153" s="218" t="s">
        <v>137</v>
      </c>
      <c r="L153" s="42"/>
      <c r="M153" s="222" t="s">
        <v>1</v>
      </c>
      <c r="N153" s="223" t="s">
        <v>39</v>
      </c>
      <c r="O153" s="78"/>
      <c r="P153" s="224">
        <f>O153*H153</f>
        <v>0</v>
      </c>
      <c r="Q153" s="224">
        <v>6.3999999999999997E-05</v>
      </c>
      <c r="R153" s="224">
        <f>Q153*H153</f>
        <v>0.00063999999999999994</v>
      </c>
      <c r="S153" s="224">
        <v>0</v>
      </c>
      <c r="T153" s="225">
        <f>S153*H153</f>
        <v>0</v>
      </c>
      <c r="AR153" s="16" t="s">
        <v>138</v>
      </c>
      <c r="AT153" s="16" t="s">
        <v>133</v>
      </c>
      <c r="AU153" s="16" t="s">
        <v>76</v>
      </c>
      <c r="AY153" s="16" t="s">
        <v>131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6" t="s">
        <v>31</v>
      </c>
      <c r="BK153" s="226">
        <f>ROUND(I153*H153,1)</f>
        <v>0</v>
      </c>
      <c r="BL153" s="16" t="s">
        <v>138</v>
      </c>
      <c r="BM153" s="16" t="s">
        <v>1167</v>
      </c>
    </row>
    <row r="154" s="1" customFormat="1">
      <c r="B154" s="37"/>
      <c r="C154" s="38"/>
      <c r="D154" s="227" t="s">
        <v>140</v>
      </c>
      <c r="E154" s="38"/>
      <c r="F154" s="228" t="s">
        <v>1168</v>
      </c>
      <c r="G154" s="38"/>
      <c r="H154" s="38"/>
      <c r="I154" s="142"/>
      <c r="J154" s="38"/>
      <c r="K154" s="38"/>
      <c r="L154" s="42"/>
      <c r="M154" s="229"/>
      <c r="N154" s="78"/>
      <c r="O154" s="78"/>
      <c r="P154" s="78"/>
      <c r="Q154" s="78"/>
      <c r="R154" s="78"/>
      <c r="S154" s="78"/>
      <c r="T154" s="79"/>
      <c r="AT154" s="16" t="s">
        <v>140</v>
      </c>
      <c r="AU154" s="16" t="s">
        <v>76</v>
      </c>
    </row>
    <row r="155" s="1" customFormat="1" ht="16.5" customHeight="1">
      <c r="B155" s="37"/>
      <c r="C155" s="263" t="s">
        <v>210</v>
      </c>
      <c r="D155" s="263" t="s">
        <v>337</v>
      </c>
      <c r="E155" s="264" t="s">
        <v>1169</v>
      </c>
      <c r="F155" s="265" t="s">
        <v>1170</v>
      </c>
      <c r="G155" s="266" t="s">
        <v>386</v>
      </c>
      <c r="H155" s="267">
        <v>10</v>
      </c>
      <c r="I155" s="268"/>
      <c r="J155" s="267">
        <f>ROUND(I155*H155,1)</f>
        <v>0</v>
      </c>
      <c r="K155" s="265" t="s">
        <v>137</v>
      </c>
      <c r="L155" s="269"/>
      <c r="M155" s="270" t="s">
        <v>1</v>
      </c>
      <c r="N155" s="271" t="s">
        <v>39</v>
      </c>
      <c r="O155" s="78"/>
      <c r="P155" s="224">
        <f>O155*H155</f>
        <v>0</v>
      </c>
      <c r="Q155" s="224">
        <v>0.026450000000000001</v>
      </c>
      <c r="R155" s="224">
        <f>Q155*H155</f>
        <v>0.26450000000000001</v>
      </c>
      <c r="S155" s="224">
        <v>0</v>
      </c>
      <c r="T155" s="225">
        <f>S155*H155</f>
        <v>0</v>
      </c>
      <c r="AR155" s="16" t="s">
        <v>182</v>
      </c>
      <c r="AT155" s="16" t="s">
        <v>337</v>
      </c>
      <c r="AU155" s="16" t="s">
        <v>76</v>
      </c>
      <c r="AY155" s="16" t="s">
        <v>131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6" t="s">
        <v>31</v>
      </c>
      <c r="BK155" s="226">
        <f>ROUND(I155*H155,1)</f>
        <v>0</v>
      </c>
      <c r="BL155" s="16" t="s">
        <v>138</v>
      </c>
      <c r="BM155" s="16" t="s">
        <v>1171</v>
      </c>
    </row>
    <row r="156" s="1" customFormat="1">
      <c r="B156" s="37"/>
      <c r="C156" s="38"/>
      <c r="D156" s="227" t="s">
        <v>140</v>
      </c>
      <c r="E156" s="38"/>
      <c r="F156" s="228" t="s">
        <v>1170</v>
      </c>
      <c r="G156" s="38"/>
      <c r="H156" s="38"/>
      <c r="I156" s="142"/>
      <c r="J156" s="38"/>
      <c r="K156" s="38"/>
      <c r="L156" s="42"/>
      <c r="M156" s="229"/>
      <c r="N156" s="78"/>
      <c r="O156" s="78"/>
      <c r="P156" s="78"/>
      <c r="Q156" s="78"/>
      <c r="R156" s="78"/>
      <c r="S156" s="78"/>
      <c r="T156" s="79"/>
      <c r="AT156" s="16" t="s">
        <v>140</v>
      </c>
      <c r="AU156" s="16" t="s">
        <v>76</v>
      </c>
    </row>
    <row r="157" s="1" customFormat="1" ht="16.5" customHeight="1">
      <c r="B157" s="37"/>
      <c r="C157" s="216" t="s">
        <v>215</v>
      </c>
      <c r="D157" s="216" t="s">
        <v>133</v>
      </c>
      <c r="E157" s="217" t="s">
        <v>1172</v>
      </c>
      <c r="F157" s="218" t="s">
        <v>1173</v>
      </c>
      <c r="G157" s="219" t="s">
        <v>240</v>
      </c>
      <c r="H157" s="220">
        <v>10</v>
      </c>
      <c r="I157" s="221"/>
      <c r="J157" s="220">
        <f>ROUND(I157*H157,1)</f>
        <v>0</v>
      </c>
      <c r="K157" s="218" t="s">
        <v>137</v>
      </c>
      <c r="L157" s="42"/>
      <c r="M157" s="222" t="s">
        <v>1</v>
      </c>
      <c r="N157" s="223" t="s">
        <v>39</v>
      </c>
      <c r="O157" s="78"/>
      <c r="P157" s="224">
        <f>O157*H157</f>
        <v>0</v>
      </c>
      <c r="Q157" s="224">
        <v>2.45329</v>
      </c>
      <c r="R157" s="224">
        <f>Q157*H157</f>
        <v>24.532899999999998</v>
      </c>
      <c r="S157" s="224">
        <v>0</v>
      </c>
      <c r="T157" s="225">
        <f>S157*H157</f>
        <v>0</v>
      </c>
      <c r="AR157" s="16" t="s">
        <v>138</v>
      </c>
      <c r="AT157" s="16" t="s">
        <v>133</v>
      </c>
      <c r="AU157" s="16" t="s">
        <v>76</v>
      </c>
      <c r="AY157" s="16" t="s">
        <v>131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6" t="s">
        <v>31</v>
      </c>
      <c r="BK157" s="226">
        <f>ROUND(I157*H157,1)</f>
        <v>0</v>
      </c>
      <c r="BL157" s="16" t="s">
        <v>138</v>
      </c>
      <c r="BM157" s="16" t="s">
        <v>1174</v>
      </c>
    </row>
    <row r="158" s="1" customFormat="1">
      <c r="B158" s="37"/>
      <c r="C158" s="38"/>
      <c r="D158" s="227" t="s">
        <v>140</v>
      </c>
      <c r="E158" s="38"/>
      <c r="F158" s="228" t="s">
        <v>1175</v>
      </c>
      <c r="G158" s="38"/>
      <c r="H158" s="38"/>
      <c r="I158" s="142"/>
      <c r="J158" s="38"/>
      <c r="K158" s="38"/>
      <c r="L158" s="42"/>
      <c r="M158" s="229"/>
      <c r="N158" s="78"/>
      <c r="O158" s="78"/>
      <c r="P158" s="78"/>
      <c r="Q158" s="78"/>
      <c r="R158" s="78"/>
      <c r="S158" s="78"/>
      <c r="T158" s="79"/>
      <c r="AT158" s="16" t="s">
        <v>140</v>
      </c>
      <c r="AU158" s="16" t="s">
        <v>76</v>
      </c>
    </row>
    <row r="159" s="12" customFormat="1">
      <c r="B159" s="230"/>
      <c r="C159" s="231"/>
      <c r="D159" s="227" t="s">
        <v>142</v>
      </c>
      <c r="E159" s="232" t="s">
        <v>1</v>
      </c>
      <c r="F159" s="233" t="s">
        <v>1176</v>
      </c>
      <c r="G159" s="231"/>
      <c r="H159" s="234">
        <v>10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AT159" s="240" t="s">
        <v>142</v>
      </c>
      <c r="AU159" s="240" t="s">
        <v>76</v>
      </c>
      <c r="AV159" s="12" t="s">
        <v>76</v>
      </c>
      <c r="AW159" s="12" t="s">
        <v>30</v>
      </c>
      <c r="AX159" s="12" t="s">
        <v>68</v>
      </c>
      <c r="AY159" s="240" t="s">
        <v>131</v>
      </c>
    </row>
    <row r="160" s="13" customFormat="1">
      <c r="B160" s="241"/>
      <c r="C160" s="242"/>
      <c r="D160" s="227" t="s">
        <v>142</v>
      </c>
      <c r="E160" s="243" t="s">
        <v>1</v>
      </c>
      <c r="F160" s="244" t="s">
        <v>1177</v>
      </c>
      <c r="G160" s="242"/>
      <c r="H160" s="245">
        <v>10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AT160" s="251" t="s">
        <v>142</v>
      </c>
      <c r="AU160" s="251" t="s">
        <v>76</v>
      </c>
      <c r="AV160" s="13" t="s">
        <v>145</v>
      </c>
      <c r="AW160" s="13" t="s">
        <v>30</v>
      </c>
      <c r="AX160" s="13" t="s">
        <v>68</v>
      </c>
      <c r="AY160" s="251" t="s">
        <v>131</v>
      </c>
    </row>
    <row r="161" s="14" customFormat="1">
      <c r="B161" s="252"/>
      <c r="C161" s="253"/>
      <c r="D161" s="227" t="s">
        <v>142</v>
      </c>
      <c r="E161" s="254" t="s">
        <v>1</v>
      </c>
      <c r="F161" s="255" t="s">
        <v>146</v>
      </c>
      <c r="G161" s="253"/>
      <c r="H161" s="256">
        <v>10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AT161" s="262" t="s">
        <v>142</v>
      </c>
      <c r="AU161" s="262" t="s">
        <v>76</v>
      </c>
      <c r="AV161" s="14" t="s">
        <v>138</v>
      </c>
      <c r="AW161" s="14" t="s">
        <v>30</v>
      </c>
      <c r="AX161" s="14" t="s">
        <v>31</v>
      </c>
      <c r="AY161" s="262" t="s">
        <v>131</v>
      </c>
    </row>
    <row r="162" s="1" customFormat="1" ht="16.5" customHeight="1">
      <c r="B162" s="37"/>
      <c r="C162" s="216" t="s">
        <v>9</v>
      </c>
      <c r="D162" s="216" t="s">
        <v>133</v>
      </c>
      <c r="E162" s="217" t="s">
        <v>233</v>
      </c>
      <c r="F162" s="218" t="s">
        <v>1178</v>
      </c>
      <c r="G162" s="219" t="s">
        <v>156</v>
      </c>
      <c r="H162" s="220">
        <v>2</v>
      </c>
      <c r="I162" s="221"/>
      <c r="J162" s="220">
        <f>ROUND(I162*H162,1)</f>
        <v>0</v>
      </c>
      <c r="K162" s="218" t="s">
        <v>1</v>
      </c>
      <c r="L162" s="42"/>
      <c r="M162" s="222" t="s">
        <v>1</v>
      </c>
      <c r="N162" s="223" t="s">
        <v>39</v>
      </c>
      <c r="O162" s="7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AR162" s="16" t="s">
        <v>138</v>
      </c>
      <c r="AT162" s="16" t="s">
        <v>133</v>
      </c>
      <c r="AU162" s="16" t="s">
        <v>76</v>
      </c>
      <c r="AY162" s="16" t="s">
        <v>131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6" t="s">
        <v>31</v>
      </c>
      <c r="BK162" s="226">
        <f>ROUND(I162*H162,1)</f>
        <v>0</v>
      </c>
      <c r="BL162" s="16" t="s">
        <v>138</v>
      </c>
      <c r="BM162" s="16" t="s">
        <v>1179</v>
      </c>
    </row>
    <row r="163" s="11" customFormat="1" ht="22.8" customHeight="1">
      <c r="B163" s="200"/>
      <c r="C163" s="201"/>
      <c r="D163" s="202" t="s">
        <v>67</v>
      </c>
      <c r="E163" s="214" t="s">
        <v>372</v>
      </c>
      <c r="F163" s="214" t="s">
        <v>373</v>
      </c>
      <c r="G163" s="201"/>
      <c r="H163" s="201"/>
      <c r="I163" s="204"/>
      <c r="J163" s="215">
        <f>BK163</f>
        <v>0</v>
      </c>
      <c r="K163" s="201"/>
      <c r="L163" s="206"/>
      <c r="M163" s="207"/>
      <c r="N163" s="208"/>
      <c r="O163" s="208"/>
      <c r="P163" s="209">
        <f>SUM(P164:P165)</f>
        <v>0</v>
      </c>
      <c r="Q163" s="208"/>
      <c r="R163" s="209">
        <f>SUM(R164:R165)</f>
        <v>0</v>
      </c>
      <c r="S163" s="208"/>
      <c r="T163" s="210">
        <f>SUM(T164:T165)</f>
        <v>0</v>
      </c>
      <c r="AR163" s="211" t="s">
        <v>31</v>
      </c>
      <c r="AT163" s="212" t="s">
        <v>67</v>
      </c>
      <c r="AU163" s="212" t="s">
        <v>31</v>
      </c>
      <c r="AY163" s="211" t="s">
        <v>131</v>
      </c>
      <c r="BK163" s="213">
        <f>SUM(BK164:BK165)</f>
        <v>0</v>
      </c>
    </row>
    <row r="164" s="1" customFormat="1" ht="16.5" customHeight="1">
      <c r="B164" s="37"/>
      <c r="C164" s="216" t="s">
        <v>227</v>
      </c>
      <c r="D164" s="216" t="s">
        <v>133</v>
      </c>
      <c r="E164" s="217" t="s">
        <v>1180</v>
      </c>
      <c r="F164" s="218" t="s">
        <v>1181</v>
      </c>
      <c r="G164" s="219" t="s">
        <v>377</v>
      </c>
      <c r="H164" s="220">
        <v>3098.9000000000001</v>
      </c>
      <c r="I164" s="221"/>
      <c r="J164" s="220">
        <f>ROUND(I164*H164,1)</f>
        <v>0</v>
      </c>
      <c r="K164" s="218" t="s">
        <v>137</v>
      </c>
      <c r="L164" s="42"/>
      <c r="M164" s="222" t="s">
        <v>1</v>
      </c>
      <c r="N164" s="223" t="s">
        <v>39</v>
      </c>
      <c r="O164" s="7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AR164" s="16" t="s">
        <v>138</v>
      </c>
      <c r="AT164" s="16" t="s">
        <v>133</v>
      </c>
      <c r="AU164" s="16" t="s">
        <v>76</v>
      </c>
      <c r="AY164" s="16" t="s">
        <v>131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6" t="s">
        <v>31</v>
      </c>
      <c r="BK164" s="226">
        <f>ROUND(I164*H164,1)</f>
        <v>0</v>
      </c>
      <c r="BL164" s="16" t="s">
        <v>138</v>
      </c>
      <c r="BM164" s="16" t="s">
        <v>1182</v>
      </c>
    </row>
    <row r="165" s="1" customFormat="1">
      <c r="B165" s="37"/>
      <c r="C165" s="38"/>
      <c r="D165" s="227" t="s">
        <v>140</v>
      </c>
      <c r="E165" s="38"/>
      <c r="F165" s="228" t="s">
        <v>1183</v>
      </c>
      <c r="G165" s="38"/>
      <c r="H165" s="38"/>
      <c r="I165" s="142"/>
      <c r="J165" s="38"/>
      <c r="K165" s="38"/>
      <c r="L165" s="42"/>
      <c r="M165" s="272"/>
      <c r="N165" s="273"/>
      <c r="O165" s="273"/>
      <c r="P165" s="273"/>
      <c r="Q165" s="273"/>
      <c r="R165" s="273"/>
      <c r="S165" s="273"/>
      <c r="T165" s="274"/>
      <c r="AT165" s="16" t="s">
        <v>140</v>
      </c>
      <c r="AU165" s="16" t="s">
        <v>76</v>
      </c>
    </row>
    <row r="166" s="1" customFormat="1" ht="6.96" customHeight="1">
      <c r="B166" s="56"/>
      <c r="C166" s="57"/>
      <c r="D166" s="57"/>
      <c r="E166" s="57"/>
      <c r="F166" s="57"/>
      <c r="G166" s="57"/>
      <c r="H166" s="57"/>
      <c r="I166" s="166"/>
      <c r="J166" s="57"/>
      <c r="K166" s="57"/>
      <c r="L166" s="42"/>
    </row>
  </sheetData>
  <sheetProtection sheet="1" autoFilter="0" formatColumns="0" formatRows="0" objects="1" scenarios="1" spinCount="100000" saltValue="eaKG+B28EPy7zTucH9r/JyRselMmsALrOnrLyhRjFAjTsdfRkHLF/9GOr+aVmmk8PXanOQ4tDQU320UHbGcu7w==" hashValue="ergRHqgTVllkw23+c6DCBsAjyubdaD+jLsNKJ1/FnDVdJfk6kEl3RzIVr9SaSDN3pt1B8aaaXt9rZALFzLBUZg==" algorithmName="SHA-512" password="CC35"/>
  <autoFilter ref="C90:K16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5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99</v>
      </c>
    </row>
    <row r="3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76</v>
      </c>
    </row>
    <row r="4" ht="24.96" customHeight="1">
      <c r="B4" s="19"/>
      <c r="D4" s="139" t="s">
        <v>100</v>
      </c>
      <c r="L4" s="19"/>
      <c r="M4" s="23" t="s">
        <v>11</v>
      </c>
      <c r="AT4" s="16" t="s">
        <v>4</v>
      </c>
    </row>
    <row r="5" ht="6.96" customHeight="1">
      <c r="B5" s="19"/>
      <c r="L5" s="19"/>
    </row>
    <row r="6" ht="12" customHeight="1">
      <c r="B6" s="19"/>
      <c r="D6" s="140" t="s">
        <v>16</v>
      </c>
      <c r="L6" s="19"/>
    </row>
    <row r="7" ht="16.5" customHeight="1">
      <c r="B7" s="19"/>
      <c r="E7" s="141" t="str">
        <f>'Rekapitulace stavby'!K6</f>
        <v>VD Letovice-odstranění sedimentů</v>
      </c>
      <c r="F7" s="140"/>
      <c r="G7" s="140"/>
      <c r="H7" s="140"/>
      <c r="L7" s="19"/>
    </row>
    <row r="8" s="1" customFormat="1" ht="12" customHeight="1">
      <c r="B8" s="42"/>
      <c r="D8" s="140" t="s">
        <v>101</v>
      </c>
      <c r="I8" s="142"/>
      <c r="L8" s="42"/>
    </row>
    <row r="9" s="1" customFormat="1" ht="36.96" customHeight="1">
      <c r="B9" s="42"/>
      <c r="E9" s="143" t="s">
        <v>1184</v>
      </c>
      <c r="F9" s="1"/>
      <c r="G9" s="1"/>
      <c r="H9" s="1"/>
      <c r="I9" s="142"/>
      <c r="L9" s="42"/>
    </row>
    <row r="10" s="1" customFormat="1">
      <c r="B10" s="42"/>
      <c r="I10" s="142"/>
      <c r="L10" s="42"/>
    </row>
    <row r="11" s="1" customFormat="1" ht="12" customHeight="1">
      <c r="B11" s="42"/>
      <c r="D11" s="140" t="s">
        <v>18</v>
      </c>
      <c r="F11" s="16" t="s">
        <v>1</v>
      </c>
      <c r="I11" s="144" t="s">
        <v>19</v>
      </c>
      <c r="J11" s="16" t="s">
        <v>1</v>
      </c>
      <c r="L11" s="42"/>
    </row>
    <row r="12" s="1" customFormat="1" ht="12" customHeight="1">
      <c r="B12" s="42"/>
      <c r="D12" s="140" t="s">
        <v>20</v>
      </c>
      <c r="F12" s="16" t="s">
        <v>21</v>
      </c>
      <c r="I12" s="144" t="s">
        <v>22</v>
      </c>
      <c r="J12" s="145" t="str">
        <f>'Rekapitulace stavby'!AN8</f>
        <v>5. 2. 2019</v>
      </c>
      <c r="L12" s="42"/>
    </row>
    <row r="13" s="1" customFormat="1" ht="10.8" customHeight="1">
      <c r="B13" s="42"/>
      <c r="I13" s="142"/>
      <c r="L13" s="42"/>
    </row>
    <row r="14" s="1" customFormat="1" ht="12" customHeight="1">
      <c r="B14" s="42"/>
      <c r="D14" s="140" t="s">
        <v>24</v>
      </c>
      <c r="I14" s="144" t="s">
        <v>25</v>
      </c>
      <c r="J14" s="16" t="str">
        <f>IF('Rekapitulace stavby'!AN10="","",'Rekapitulace stavby'!AN10)</f>
        <v/>
      </c>
      <c r="L14" s="42"/>
    </row>
    <row r="15" s="1" customFormat="1" ht="18" customHeight="1">
      <c r="B15" s="42"/>
      <c r="E15" s="16" t="str">
        <f>IF('Rekapitulace stavby'!E11="","",'Rekapitulace stavby'!E11)</f>
        <v xml:space="preserve"> </v>
      </c>
      <c r="I15" s="144" t="s">
        <v>26</v>
      </c>
      <c r="J15" s="16" t="str">
        <f>IF('Rekapitulace stavby'!AN11="","",'Rekapitulace stavby'!AN11)</f>
        <v/>
      </c>
      <c r="L15" s="42"/>
    </row>
    <row r="16" s="1" customFormat="1" ht="6.96" customHeight="1">
      <c r="B16" s="42"/>
      <c r="I16" s="142"/>
      <c r="L16" s="42"/>
    </row>
    <row r="17" s="1" customFormat="1" ht="12" customHeight="1">
      <c r="B17" s="42"/>
      <c r="D17" s="140" t="s">
        <v>27</v>
      </c>
      <c r="I17" s="144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44" t="s">
        <v>26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42"/>
      <c r="L19" s="42"/>
    </row>
    <row r="20" s="1" customFormat="1" ht="12" customHeight="1">
      <c r="B20" s="42"/>
      <c r="D20" s="140" t="s">
        <v>29</v>
      </c>
      <c r="I20" s="144" t="s">
        <v>25</v>
      </c>
      <c r="J20" s="16" t="str">
        <f>IF('Rekapitulace stavby'!AN16="","",'Rekapitulace stavby'!AN16)</f>
        <v/>
      </c>
      <c r="L20" s="42"/>
    </row>
    <row r="21" s="1" customFormat="1" ht="18" customHeight="1">
      <c r="B21" s="42"/>
      <c r="E21" s="16" t="str">
        <f>IF('Rekapitulace stavby'!E17="","",'Rekapitulace stavby'!E17)</f>
        <v xml:space="preserve"> </v>
      </c>
      <c r="I21" s="144" t="s">
        <v>26</v>
      </c>
      <c r="J21" s="16" t="str">
        <f>IF('Rekapitulace stavby'!AN17="","",'Rekapitulace stavby'!AN17)</f>
        <v/>
      </c>
      <c r="L21" s="42"/>
    </row>
    <row r="22" s="1" customFormat="1" ht="6.96" customHeight="1">
      <c r="B22" s="42"/>
      <c r="I22" s="142"/>
      <c r="L22" s="42"/>
    </row>
    <row r="23" s="1" customFormat="1" ht="12" customHeight="1">
      <c r="B23" s="42"/>
      <c r="D23" s="140" t="s">
        <v>32</v>
      </c>
      <c r="I23" s="144" t="s">
        <v>25</v>
      </c>
      <c r="J23" s="16" t="str">
        <f>IF('Rekapitulace stavby'!AN19="","",'Rekapitulace stavby'!AN19)</f>
        <v/>
      </c>
      <c r="L23" s="42"/>
    </row>
    <row r="24" s="1" customFormat="1" ht="18" customHeight="1">
      <c r="B24" s="42"/>
      <c r="E24" s="16" t="str">
        <f>IF('Rekapitulace stavby'!E20="","",'Rekapitulace stavby'!E20)</f>
        <v xml:space="preserve"> </v>
      </c>
      <c r="I24" s="144" t="s">
        <v>26</v>
      </c>
      <c r="J24" s="16" t="str">
        <f>IF('Rekapitulace stavby'!AN20="","",'Rekapitulace stavby'!AN20)</f>
        <v/>
      </c>
      <c r="L24" s="42"/>
    </row>
    <row r="25" s="1" customFormat="1" ht="6.96" customHeight="1">
      <c r="B25" s="42"/>
      <c r="I25" s="142"/>
      <c r="L25" s="42"/>
    </row>
    <row r="26" s="1" customFormat="1" ht="12" customHeight="1">
      <c r="B26" s="42"/>
      <c r="D26" s="140" t="s">
        <v>33</v>
      </c>
      <c r="I26" s="142"/>
      <c r="L26" s="42"/>
    </row>
    <row r="27" s="7" customFormat="1" ht="16.5" customHeight="1">
      <c r="B27" s="146"/>
      <c r="E27" s="147" t="s">
        <v>1</v>
      </c>
      <c r="F27" s="147"/>
      <c r="G27" s="147"/>
      <c r="H27" s="147"/>
      <c r="I27" s="148"/>
      <c r="L27" s="146"/>
    </row>
    <row r="28" s="1" customFormat="1" ht="6.96" customHeight="1">
      <c r="B28" s="42"/>
      <c r="I28" s="142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49"/>
      <c r="J29" s="70"/>
      <c r="K29" s="70"/>
      <c r="L29" s="42"/>
    </row>
    <row r="30" s="1" customFormat="1" ht="25.44" customHeight="1">
      <c r="B30" s="42"/>
      <c r="D30" s="150" t="s">
        <v>34</v>
      </c>
      <c r="I30" s="142"/>
      <c r="J30" s="151">
        <f>ROUND(J82, 0)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49"/>
      <c r="J31" s="70"/>
      <c r="K31" s="70"/>
      <c r="L31" s="42"/>
    </row>
    <row r="32" s="1" customFormat="1" ht="14.4" customHeight="1">
      <c r="B32" s="42"/>
      <c r="F32" s="152" t="s">
        <v>36</v>
      </c>
      <c r="I32" s="153" t="s">
        <v>35</v>
      </c>
      <c r="J32" s="152" t="s">
        <v>37</v>
      </c>
      <c r="L32" s="42"/>
    </row>
    <row r="33" s="1" customFormat="1" ht="14.4" customHeight="1">
      <c r="B33" s="42"/>
      <c r="D33" s="140" t="s">
        <v>38</v>
      </c>
      <c r="E33" s="140" t="s">
        <v>39</v>
      </c>
      <c r="F33" s="154">
        <f>ROUND((SUM(BE82:BE172)),  0)</f>
        <v>0</v>
      </c>
      <c r="I33" s="155">
        <v>0.20999999999999999</v>
      </c>
      <c r="J33" s="154">
        <f>ROUND(((SUM(BE82:BE172))*I33),  0)</f>
        <v>0</v>
      </c>
      <c r="L33" s="42"/>
    </row>
    <row r="34" s="1" customFormat="1" ht="14.4" customHeight="1">
      <c r="B34" s="42"/>
      <c r="E34" s="140" t="s">
        <v>40</v>
      </c>
      <c r="F34" s="154">
        <f>ROUND((SUM(BF82:BF172)),  0)</f>
        <v>0</v>
      </c>
      <c r="I34" s="155">
        <v>0.14999999999999999</v>
      </c>
      <c r="J34" s="154">
        <f>ROUND(((SUM(BF82:BF172))*I34),  0)</f>
        <v>0</v>
      </c>
      <c r="L34" s="42"/>
    </row>
    <row r="35" hidden="1" s="1" customFormat="1" ht="14.4" customHeight="1">
      <c r="B35" s="42"/>
      <c r="E35" s="140" t="s">
        <v>41</v>
      </c>
      <c r="F35" s="154">
        <f>ROUND((SUM(BG82:BG172)),  0)</f>
        <v>0</v>
      </c>
      <c r="I35" s="155">
        <v>0.20999999999999999</v>
      </c>
      <c r="J35" s="154">
        <f>0</f>
        <v>0</v>
      </c>
      <c r="L35" s="42"/>
    </row>
    <row r="36" hidden="1" s="1" customFormat="1" ht="14.4" customHeight="1">
      <c r="B36" s="42"/>
      <c r="E36" s="140" t="s">
        <v>42</v>
      </c>
      <c r="F36" s="154">
        <f>ROUND((SUM(BH82:BH172)),  0)</f>
        <v>0</v>
      </c>
      <c r="I36" s="155">
        <v>0.14999999999999999</v>
      </c>
      <c r="J36" s="154">
        <f>0</f>
        <v>0</v>
      </c>
      <c r="L36" s="42"/>
    </row>
    <row r="37" hidden="1" s="1" customFormat="1" ht="14.4" customHeight="1">
      <c r="B37" s="42"/>
      <c r="E37" s="140" t="s">
        <v>43</v>
      </c>
      <c r="F37" s="154">
        <f>ROUND((SUM(BI82:BI172)),  0)</f>
        <v>0</v>
      </c>
      <c r="I37" s="155">
        <v>0</v>
      </c>
      <c r="J37" s="154">
        <f>0</f>
        <v>0</v>
      </c>
      <c r="L37" s="42"/>
    </row>
    <row r="38" s="1" customFormat="1" ht="6.96" customHeight="1">
      <c r="B38" s="42"/>
      <c r="I38" s="142"/>
      <c r="L38" s="42"/>
    </row>
    <row r="39" s="1" customFormat="1" ht="25.44" customHeight="1">
      <c r="B39" s="42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61"/>
      <c r="J39" s="162">
        <f>SUM(J30:J37)</f>
        <v>0</v>
      </c>
      <c r="K39" s="163"/>
      <c r="L39" s="42"/>
    </row>
    <row r="40" s="1" customFormat="1" ht="14.4" customHeight="1"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42"/>
    </row>
    <row r="44" s="1" customFormat="1" ht="6.96" customHeight="1"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42"/>
    </row>
    <row r="45" s="1" customFormat="1" ht="24.96" customHeight="1">
      <c r="B45" s="37"/>
      <c r="C45" s="22" t="s">
        <v>105</v>
      </c>
      <c r="D45" s="38"/>
      <c r="E45" s="38"/>
      <c r="F45" s="38"/>
      <c r="G45" s="38"/>
      <c r="H45" s="38"/>
      <c r="I45" s="142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42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42"/>
      <c r="J47" s="38"/>
      <c r="K47" s="38"/>
      <c r="L47" s="42"/>
    </row>
    <row r="48" s="1" customFormat="1" ht="16.5" customHeight="1">
      <c r="B48" s="37"/>
      <c r="C48" s="38"/>
      <c r="D48" s="38"/>
      <c r="E48" s="170" t="str">
        <f>E7</f>
        <v>VD Letovice-odstranění sedimentů</v>
      </c>
      <c r="F48" s="31"/>
      <c r="G48" s="31"/>
      <c r="H48" s="31"/>
      <c r="I48" s="142"/>
      <c r="J48" s="38"/>
      <c r="K48" s="38"/>
      <c r="L48" s="42"/>
    </row>
    <row r="49" s="1" customFormat="1" ht="12" customHeight="1">
      <c r="B49" s="37"/>
      <c r="C49" s="31" t="s">
        <v>101</v>
      </c>
      <c r="D49" s="38"/>
      <c r="E49" s="38"/>
      <c r="F49" s="38"/>
      <c r="G49" s="38"/>
      <c r="H49" s="38"/>
      <c r="I49" s="142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VRN - VRN - Vedlejší rozpočtové náklady</v>
      </c>
      <c r="F50" s="38"/>
      <c r="G50" s="38"/>
      <c r="H50" s="38"/>
      <c r="I50" s="142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42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 xml:space="preserve"> </v>
      </c>
      <c r="G52" s="38"/>
      <c r="H52" s="38"/>
      <c r="I52" s="144" t="s">
        <v>22</v>
      </c>
      <c r="J52" s="66" t="str">
        <f>IF(J12="","",J12)</f>
        <v>5. 2. 2019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42"/>
      <c r="J53" s="38"/>
      <c r="K53" s="38"/>
      <c r="L53" s="42"/>
    </row>
    <row r="54" s="1" customFormat="1" ht="13.65" customHeight="1">
      <c r="B54" s="37"/>
      <c r="C54" s="31" t="s">
        <v>24</v>
      </c>
      <c r="D54" s="38"/>
      <c r="E54" s="38"/>
      <c r="F54" s="26" t="str">
        <f>E15</f>
        <v xml:space="preserve"> </v>
      </c>
      <c r="G54" s="38"/>
      <c r="H54" s="38"/>
      <c r="I54" s="144" t="s">
        <v>29</v>
      </c>
      <c r="J54" s="35" t="str">
        <f>E21</f>
        <v xml:space="preserve"> </v>
      </c>
      <c r="K54" s="38"/>
      <c r="L54" s="42"/>
    </row>
    <row r="55" s="1" customFormat="1" ht="13.65" customHeight="1">
      <c r="B55" s="37"/>
      <c r="C55" s="31" t="s">
        <v>27</v>
      </c>
      <c r="D55" s="38"/>
      <c r="E55" s="38"/>
      <c r="F55" s="26" t="str">
        <f>IF(E18="","",E18)</f>
        <v>Vyplň údaj</v>
      </c>
      <c r="G55" s="38"/>
      <c r="H55" s="38"/>
      <c r="I55" s="144" t="s">
        <v>32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42"/>
      <c r="J56" s="38"/>
      <c r="K56" s="38"/>
      <c r="L56" s="42"/>
    </row>
    <row r="57" s="1" customFormat="1" ht="29.28" customHeight="1">
      <c r="B57" s="37"/>
      <c r="C57" s="171" t="s">
        <v>106</v>
      </c>
      <c r="D57" s="172"/>
      <c r="E57" s="172"/>
      <c r="F57" s="172"/>
      <c r="G57" s="172"/>
      <c r="H57" s="172"/>
      <c r="I57" s="173"/>
      <c r="J57" s="174" t="s">
        <v>107</v>
      </c>
      <c r="K57" s="172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42"/>
      <c r="J58" s="38"/>
      <c r="K58" s="38"/>
      <c r="L58" s="42"/>
    </row>
    <row r="59" s="1" customFormat="1" ht="22.8" customHeight="1">
      <c r="B59" s="37"/>
      <c r="C59" s="175" t="s">
        <v>108</v>
      </c>
      <c r="D59" s="38"/>
      <c r="E59" s="38"/>
      <c r="F59" s="38"/>
      <c r="G59" s="38"/>
      <c r="H59" s="38"/>
      <c r="I59" s="142"/>
      <c r="J59" s="97">
        <f>J82</f>
        <v>0</v>
      </c>
      <c r="K59" s="38"/>
      <c r="L59" s="42"/>
      <c r="AU59" s="16" t="s">
        <v>109</v>
      </c>
    </row>
    <row r="60" s="8" customFormat="1" ht="24.96" customHeight="1">
      <c r="B60" s="176"/>
      <c r="C60" s="177"/>
      <c r="D60" s="178" t="s">
        <v>110</v>
      </c>
      <c r="E60" s="179"/>
      <c r="F60" s="179"/>
      <c r="G60" s="179"/>
      <c r="H60" s="179"/>
      <c r="I60" s="180"/>
      <c r="J60" s="181">
        <f>J83</f>
        <v>0</v>
      </c>
      <c r="K60" s="177"/>
      <c r="L60" s="182"/>
    </row>
    <row r="61" s="9" customFormat="1" ht="19.92" customHeight="1">
      <c r="B61" s="183"/>
      <c r="C61" s="121"/>
      <c r="D61" s="184" t="s">
        <v>383</v>
      </c>
      <c r="E61" s="185"/>
      <c r="F61" s="185"/>
      <c r="G61" s="185"/>
      <c r="H61" s="185"/>
      <c r="I61" s="186"/>
      <c r="J61" s="187">
        <f>J84</f>
        <v>0</v>
      </c>
      <c r="K61" s="121"/>
      <c r="L61" s="188"/>
    </row>
    <row r="62" s="9" customFormat="1" ht="14.88" customHeight="1">
      <c r="B62" s="183"/>
      <c r="C62" s="121"/>
      <c r="D62" s="184" t="s">
        <v>656</v>
      </c>
      <c r="E62" s="185"/>
      <c r="F62" s="185"/>
      <c r="G62" s="185"/>
      <c r="H62" s="185"/>
      <c r="I62" s="186"/>
      <c r="J62" s="187">
        <f>J85</f>
        <v>0</v>
      </c>
      <c r="K62" s="121"/>
      <c r="L62" s="188"/>
    </row>
    <row r="63" s="1" customFormat="1" ht="21.84" customHeight="1">
      <c r="B63" s="37"/>
      <c r="C63" s="38"/>
      <c r="D63" s="38"/>
      <c r="E63" s="38"/>
      <c r="F63" s="38"/>
      <c r="G63" s="38"/>
      <c r="H63" s="38"/>
      <c r="I63" s="142"/>
      <c r="J63" s="38"/>
      <c r="K63" s="38"/>
      <c r="L63" s="42"/>
    </row>
    <row r="64" s="1" customFormat="1" ht="6.96" customHeight="1">
      <c r="B64" s="56"/>
      <c r="C64" s="57"/>
      <c r="D64" s="57"/>
      <c r="E64" s="57"/>
      <c r="F64" s="57"/>
      <c r="G64" s="57"/>
      <c r="H64" s="57"/>
      <c r="I64" s="166"/>
      <c r="J64" s="57"/>
      <c r="K64" s="57"/>
      <c r="L64" s="42"/>
    </row>
    <row r="68" s="1" customFormat="1" ht="6.96" customHeight="1">
      <c r="B68" s="58"/>
      <c r="C68" s="59"/>
      <c r="D68" s="59"/>
      <c r="E68" s="59"/>
      <c r="F68" s="59"/>
      <c r="G68" s="59"/>
      <c r="H68" s="59"/>
      <c r="I68" s="169"/>
      <c r="J68" s="59"/>
      <c r="K68" s="59"/>
      <c r="L68" s="42"/>
    </row>
    <row r="69" s="1" customFormat="1" ht="24.96" customHeight="1">
      <c r="B69" s="37"/>
      <c r="C69" s="22" t="s">
        <v>116</v>
      </c>
      <c r="D69" s="38"/>
      <c r="E69" s="38"/>
      <c r="F69" s="38"/>
      <c r="G69" s="38"/>
      <c r="H69" s="38"/>
      <c r="I69" s="142"/>
      <c r="J69" s="38"/>
      <c r="K69" s="38"/>
      <c r="L69" s="42"/>
    </row>
    <row r="70" s="1" customFormat="1" ht="6.96" customHeight="1">
      <c r="B70" s="37"/>
      <c r="C70" s="38"/>
      <c r="D70" s="38"/>
      <c r="E70" s="38"/>
      <c r="F70" s="38"/>
      <c r="G70" s="38"/>
      <c r="H70" s="38"/>
      <c r="I70" s="142"/>
      <c r="J70" s="38"/>
      <c r="K70" s="38"/>
      <c r="L70" s="42"/>
    </row>
    <row r="71" s="1" customFormat="1" ht="12" customHeight="1">
      <c r="B71" s="37"/>
      <c r="C71" s="31" t="s">
        <v>16</v>
      </c>
      <c r="D71" s="38"/>
      <c r="E71" s="38"/>
      <c r="F71" s="38"/>
      <c r="G71" s="38"/>
      <c r="H71" s="38"/>
      <c r="I71" s="142"/>
      <c r="J71" s="38"/>
      <c r="K71" s="38"/>
      <c r="L71" s="42"/>
    </row>
    <row r="72" s="1" customFormat="1" ht="16.5" customHeight="1">
      <c r="B72" s="37"/>
      <c r="C72" s="38"/>
      <c r="D72" s="38"/>
      <c r="E72" s="170" t="str">
        <f>E7</f>
        <v>VD Letovice-odstranění sedimentů</v>
      </c>
      <c r="F72" s="31"/>
      <c r="G72" s="31"/>
      <c r="H72" s="31"/>
      <c r="I72" s="142"/>
      <c r="J72" s="38"/>
      <c r="K72" s="38"/>
      <c r="L72" s="42"/>
    </row>
    <row r="73" s="1" customFormat="1" ht="12" customHeight="1">
      <c r="B73" s="37"/>
      <c r="C73" s="31" t="s">
        <v>101</v>
      </c>
      <c r="D73" s="38"/>
      <c r="E73" s="38"/>
      <c r="F73" s="38"/>
      <c r="G73" s="38"/>
      <c r="H73" s="38"/>
      <c r="I73" s="142"/>
      <c r="J73" s="38"/>
      <c r="K73" s="38"/>
      <c r="L73" s="42"/>
    </row>
    <row r="74" s="1" customFormat="1" ht="16.5" customHeight="1">
      <c r="B74" s="37"/>
      <c r="C74" s="38"/>
      <c r="D74" s="38"/>
      <c r="E74" s="63" t="str">
        <f>E9</f>
        <v>VRN - VRN - Vedlejší rozpočtové náklady</v>
      </c>
      <c r="F74" s="38"/>
      <c r="G74" s="38"/>
      <c r="H74" s="38"/>
      <c r="I74" s="142"/>
      <c r="J74" s="38"/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42"/>
      <c r="J75" s="38"/>
      <c r="K75" s="38"/>
      <c r="L75" s="42"/>
    </row>
    <row r="76" s="1" customFormat="1" ht="12" customHeight="1">
      <c r="B76" s="37"/>
      <c r="C76" s="31" t="s">
        <v>20</v>
      </c>
      <c r="D76" s="38"/>
      <c r="E76" s="38"/>
      <c r="F76" s="26" t="str">
        <f>F12</f>
        <v xml:space="preserve"> </v>
      </c>
      <c r="G76" s="38"/>
      <c r="H76" s="38"/>
      <c r="I76" s="144" t="s">
        <v>22</v>
      </c>
      <c r="J76" s="66" t="str">
        <f>IF(J12="","",J12)</f>
        <v>5. 2. 2019</v>
      </c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42"/>
      <c r="J77" s="38"/>
      <c r="K77" s="38"/>
      <c r="L77" s="42"/>
    </row>
    <row r="78" s="1" customFormat="1" ht="13.65" customHeight="1">
      <c r="B78" s="37"/>
      <c r="C78" s="31" t="s">
        <v>24</v>
      </c>
      <c r="D78" s="38"/>
      <c r="E78" s="38"/>
      <c r="F78" s="26" t="str">
        <f>E15</f>
        <v xml:space="preserve"> </v>
      </c>
      <c r="G78" s="38"/>
      <c r="H78" s="38"/>
      <c r="I78" s="144" t="s">
        <v>29</v>
      </c>
      <c r="J78" s="35" t="str">
        <f>E21</f>
        <v xml:space="preserve"> </v>
      </c>
      <c r="K78" s="38"/>
      <c r="L78" s="42"/>
    </row>
    <row r="79" s="1" customFormat="1" ht="13.65" customHeight="1">
      <c r="B79" s="37"/>
      <c r="C79" s="31" t="s">
        <v>27</v>
      </c>
      <c r="D79" s="38"/>
      <c r="E79" s="38"/>
      <c r="F79" s="26" t="str">
        <f>IF(E18="","",E18)</f>
        <v>Vyplň údaj</v>
      </c>
      <c r="G79" s="38"/>
      <c r="H79" s="38"/>
      <c r="I79" s="144" t="s">
        <v>32</v>
      </c>
      <c r="J79" s="35" t="str">
        <f>E24</f>
        <v xml:space="preserve"> </v>
      </c>
      <c r="K79" s="38"/>
      <c r="L79" s="42"/>
    </row>
    <row r="80" s="1" customFormat="1" ht="10.32" customHeight="1">
      <c r="B80" s="37"/>
      <c r="C80" s="38"/>
      <c r="D80" s="38"/>
      <c r="E80" s="38"/>
      <c r="F80" s="38"/>
      <c r="G80" s="38"/>
      <c r="H80" s="38"/>
      <c r="I80" s="142"/>
      <c r="J80" s="38"/>
      <c r="K80" s="38"/>
      <c r="L80" s="42"/>
    </row>
    <row r="81" s="10" customFormat="1" ht="29.28" customHeight="1">
      <c r="B81" s="189"/>
      <c r="C81" s="190" t="s">
        <v>117</v>
      </c>
      <c r="D81" s="191" t="s">
        <v>53</v>
      </c>
      <c r="E81" s="191" t="s">
        <v>49</v>
      </c>
      <c r="F81" s="191" t="s">
        <v>50</v>
      </c>
      <c r="G81" s="191" t="s">
        <v>118</v>
      </c>
      <c r="H81" s="191" t="s">
        <v>119</v>
      </c>
      <c r="I81" s="192" t="s">
        <v>120</v>
      </c>
      <c r="J81" s="193" t="s">
        <v>107</v>
      </c>
      <c r="K81" s="194" t="s">
        <v>121</v>
      </c>
      <c r="L81" s="195"/>
      <c r="M81" s="87" t="s">
        <v>1</v>
      </c>
      <c r="N81" s="88" t="s">
        <v>38</v>
      </c>
      <c r="O81" s="88" t="s">
        <v>122</v>
      </c>
      <c r="P81" s="88" t="s">
        <v>123</v>
      </c>
      <c r="Q81" s="88" t="s">
        <v>124</v>
      </c>
      <c r="R81" s="88" t="s">
        <v>125</v>
      </c>
      <c r="S81" s="88" t="s">
        <v>126</v>
      </c>
      <c r="T81" s="89" t="s">
        <v>127</v>
      </c>
    </row>
    <row r="82" s="1" customFormat="1" ht="22.8" customHeight="1">
      <c r="B82" s="37"/>
      <c r="C82" s="94" t="s">
        <v>128</v>
      </c>
      <c r="D82" s="38"/>
      <c r="E82" s="38"/>
      <c r="F82" s="38"/>
      <c r="G82" s="38"/>
      <c r="H82" s="38"/>
      <c r="I82" s="142"/>
      <c r="J82" s="196">
        <f>BK82</f>
        <v>0</v>
      </c>
      <c r="K82" s="38"/>
      <c r="L82" s="42"/>
      <c r="M82" s="90"/>
      <c r="N82" s="91"/>
      <c r="O82" s="91"/>
      <c r="P82" s="197">
        <f>P83</f>
        <v>0</v>
      </c>
      <c r="Q82" s="91"/>
      <c r="R82" s="197">
        <f>R83</f>
        <v>0.0020400000000000001</v>
      </c>
      <c r="S82" s="91"/>
      <c r="T82" s="198">
        <f>T83</f>
        <v>0.037999999999999999</v>
      </c>
      <c r="AT82" s="16" t="s">
        <v>67</v>
      </c>
      <c r="AU82" s="16" t="s">
        <v>109</v>
      </c>
      <c r="BK82" s="199">
        <f>BK83</f>
        <v>0</v>
      </c>
    </row>
    <row r="83" s="11" customFormat="1" ht="25.92" customHeight="1">
      <c r="B83" s="200"/>
      <c r="C83" s="201"/>
      <c r="D83" s="202" t="s">
        <v>67</v>
      </c>
      <c r="E83" s="203" t="s">
        <v>129</v>
      </c>
      <c r="F83" s="203" t="s">
        <v>130</v>
      </c>
      <c r="G83" s="201"/>
      <c r="H83" s="201"/>
      <c r="I83" s="204"/>
      <c r="J83" s="205">
        <f>BK83</f>
        <v>0</v>
      </c>
      <c r="K83" s="201"/>
      <c r="L83" s="206"/>
      <c r="M83" s="207"/>
      <c r="N83" s="208"/>
      <c r="O83" s="208"/>
      <c r="P83" s="209">
        <f>P84</f>
        <v>0</v>
      </c>
      <c r="Q83" s="208"/>
      <c r="R83" s="209">
        <f>R84</f>
        <v>0.0020400000000000001</v>
      </c>
      <c r="S83" s="208"/>
      <c r="T83" s="210">
        <f>T84</f>
        <v>0.037999999999999999</v>
      </c>
      <c r="AR83" s="211" t="s">
        <v>31</v>
      </c>
      <c r="AT83" s="212" t="s">
        <v>67</v>
      </c>
      <c r="AU83" s="212" t="s">
        <v>68</v>
      </c>
      <c r="AY83" s="211" t="s">
        <v>131</v>
      </c>
      <c r="BK83" s="213">
        <f>BK84</f>
        <v>0</v>
      </c>
    </row>
    <row r="84" s="11" customFormat="1" ht="22.8" customHeight="1">
      <c r="B84" s="200"/>
      <c r="C84" s="201"/>
      <c r="D84" s="202" t="s">
        <v>67</v>
      </c>
      <c r="E84" s="214" t="s">
        <v>187</v>
      </c>
      <c r="F84" s="214" t="s">
        <v>618</v>
      </c>
      <c r="G84" s="201"/>
      <c r="H84" s="201"/>
      <c r="I84" s="204"/>
      <c r="J84" s="215">
        <f>BK84</f>
        <v>0</v>
      </c>
      <c r="K84" s="201"/>
      <c r="L84" s="206"/>
      <c r="M84" s="207"/>
      <c r="N84" s="208"/>
      <c r="O84" s="208"/>
      <c r="P84" s="209">
        <f>P85</f>
        <v>0</v>
      </c>
      <c r="Q84" s="208"/>
      <c r="R84" s="209">
        <f>R85</f>
        <v>0.0020400000000000001</v>
      </c>
      <c r="S84" s="208"/>
      <c r="T84" s="210">
        <f>T85</f>
        <v>0.037999999999999999</v>
      </c>
      <c r="AR84" s="211" t="s">
        <v>31</v>
      </c>
      <c r="AT84" s="212" t="s">
        <v>67</v>
      </c>
      <c r="AU84" s="212" t="s">
        <v>31</v>
      </c>
      <c r="AY84" s="211" t="s">
        <v>131</v>
      </c>
      <c r="BK84" s="213">
        <f>BK85</f>
        <v>0</v>
      </c>
    </row>
    <row r="85" s="11" customFormat="1" ht="20.88" customHeight="1">
      <c r="B85" s="200"/>
      <c r="C85" s="201"/>
      <c r="D85" s="202" t="s">
        <v>67</v>
      </c>
      <c r="E85" s="214" t="s">
        <v>706</v>
      </c>
      <c r="F85" s="214" t="s">
        <v>707</v>
      </c>
      <c r="G85" s="201"/>
      <c r="H85" s="201"/>
      <c r="I85" s="204"/>
      <c r="J85" s="215">
        <f>BK85</f>
        <v>0</v>
      </c>
      <c r="K85" s="201"/>
      <c r="L85" s="206"/>
      <c r="M85" s="207"/>
      <c r="N85" s="208"/>
      <c r="O85" s="208"/>
      <c r="P85" s="209">
        <f>SUM(P86:P172)</f>
        <v>0</v>
      </c>
      <c r="Q85" s="208"/>
      <c r="R85" s="209">
        <f>SUM(R86:R172)</f>
        <v>0.0020400000000000001</v>
      </c>
      <c r="S85" s="208"/>
      <c r="T85" s="210">
        <f>SUM(T86:T172)</f>
        <v>0.037999999999999999</v>
      </c>
      <c r="AR85" s="211" t="s">
        <v>31</v>
      </c>
      <c r="AT85" s="212" t="s">
        <v>67</v>
      </c>
      <c r="AU85" s="212" t="s">
        <v>76</v>
      </c>
      <c r="AY85" s="211" t="s">
        <v>131</v>
      </c>
      <c r="BK85" s="213">
        <f>SUM(BK86:BK172)</f>
        <v>0</v>
      </c>
    </row>
    <row r="86" s="1" customFormat="1" ht="16.5" customHeight="1">
      <c r="B86" s="37"/>
      <c r="C86" s="216" t="s">
        <v>31</v>
      </c>
      <c r="D86" s="216" t="s">
        <v>133</v>
      </c>
      <c r="E86" s="217" t="s">
        <v>292</v>
      </c>
      <c r="F86" s="218" t="s">
        <v>1185</v>
      </c>
      <c r="G86" s="219" t="s">
        <v>224</v>
      </c>
      <c r="H86" s="220">
        <v>1</v>
      </c>
      <c r="I86" s="221"/>
      <c r="J86" s="220">
        <f>ROUND(I86*H86,1)</f>
        <v>0</v>
      </c>
      <c r="K86" s="218" t="s">
        <v>1</v>
      </c>
      <c r="L86" s="42"/>
      <c r="M86" s="222" t="s">
        <v>1</v>
      </c>
      <c r="N86" s="223" t="s">
        <v>39</v>
      </c>
      <c r="O86" s="78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AR86" s="16" t="s">
        <v>138</v>
      </c>
      <c r="AT86" s="16" t="s">
        <v>133</v>
      </c>
      <c r="AU86" s="16" t="s">
        <v>145</v>
      </c>
      <c r="AY86" s="16" t="s">
        <v>131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6" t="s">
        <v>31</v>
      </c>
      <c r="BK86" s="226">
        <f>ROUND(I86*H86,1)</f>
        <v>0</v>
      </c>
      <c r="BL86" s="16" t="s">
        <v>138</v>
      </c>
      <c r="BM86" s="16" t="s">
        <v>1186</v>
      </c>
    </row>
    <row r="87" s="1" customFormat="1">
      <c r="B87" s="37"/>
      <c r="C87" s="38"/>
      <c r="D87" s="227" t="s">
        <v>140</v>
      </c>
      <c r="E87" s="38"/>
      <c r="F87" s="228" t="s">
        <v>1187</v>
      </c>
      <c r="G87" s="38"/>
      <c r="H87" s="38"/>
      <c r="I87" s="142"/>
      <c r="J87" s="38"/>
      <c r="K87" s="38"/>
      <c r="L87" s="42"/>
      <c r="M87" s="229"/>
      <c r="N87" s="78"/>
      <c r="O87" s="78"/>
      <c r="P87" s="78"/>
      <c r="Q87" s="78"/>
      <c r="R87" s="78"/>
      <c r="S87" s="78"/>
      <c r="T87" s="79"/>
      <c r="AT87" s="16" t="s">
        <v>140</v>
      </c>
      <c r="AU87" s="16" t="s">
        <v>145</v>
      </c>
    </row>
    <row r="88" s="12" customFormat="1">
      <c r="B88" s="230"/>
      <c r="C88" s="231"/>
      <c r="D88" s="227" t="s">
        <v>142</v>
      </c>
      <c r="E88" s="232" t="s">
        <v>1</v>
      </c>
      <c r="F88" s="233" t="s">
        <v>31</v>
      </c>
      <c r="G88" s="231"/>
      <c r="H88" s="234">
        <v>1</v>
      </c>
      <c r="I88" s="235"/>
      <c r="J88" s="231"/>
      <c r="K88" s="231"/>
      <c r="L88" s="236"/>
      <c r="M88" s="237"/>
      <c r="N88" s="238"/>
      <c r="O88" s="238"/>
      <c r="P88" s="238"/>
      <c r="Q88" s="238"/>
      <c r="R88" s="238"/>
      <c r="S88" s="238"/>
      <c r="T88" s="239"/>
      <c r="AT88" s="240" t="s">
        <v>142</v>
      </c>
      <c r="AU88" s="240" t="s">
        <v>145</v>
      </c>
      <c r="AV88" s="12" t="s">
        <v>76</v>
      </c>
      <c r="AW88" s="12" t="s">
        <v>30</v>
      </c>
      <c r="AX88" s="12" t="s">
        <v>31</v>
      </c>
      <c r="AY88" s="240" t="s">
        <v>131</v>
      </c>
    </row>
    <row r="89" s="1" customFormat="1" ht="16.5" customHeight="1">
      <c r="B89" s="37"/>
      <c r="C89" s="216" t="s">
        <v>76</v>
      </c>
      <c r="D89" s="216" t="s">
        <v>133</v>
      </c>
      <c r="E89" s="217" t="s">
        <v>222</v>
      </c>
      <c r="F89" s="218" t="s">
        <v>1188</v>
      </c>
      <c r="G89" s="219" t="s">
        <v>1189</v>
      </c>
      <c r="H89" s="220">
        <v>2</v>
      </c>
      <c r="I89" s="221"/>
      <c r="J89" s="220">
        <f>ROUND(I89*H89,1)</f>
        <v>0</v>
      </c>
      <c r="K89" s="218" t="s">
        <v>1</v>
      </c>
      <c r="L89" s="42"/>
      <c r="M89" s="222" t="s">
        <v>1</v>
      </c>
      <c r="N89" s="223" t="s">
        <v>39</v>
      </c>
      <c r="O89" s="78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AR89" s="16" t="s">
        <v>138</v>
      </c>
      <c r="AT89" s="16" t="s">
        <v>133</v>
      </c>
      <c r="AU89" s="16" t="s">
        <v>145</v>
      </c>
      <c r="AY89" s="16" t="s">
        <v>131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6" t="s">
        <v>31</v>
      </c>
      <c r="BK89" s="226">
        <f>ROUND(I89*H89,1)</f>
        <v>0</v>
      </c>
      <c r="BL89" s="16" t="s">
        <v>138</v>
      </c>
      <c r="BM89" s="16" t="s">
        <v>1190</v>
      </c>
    </row>
    <row r="90" s="12" customFormat="1">
      <c r="B90" s="230"/>
      <c r="C90" s="231"/>
      <c r="D90" s="227" t="s">
        <v>142</v>
      </c>
      <c r="E90" s="232" t="s">
        <v>1</v>
      </c>
      <c r="F90" s="233" t="s">
        <v>76</v>
      </c>
      <c r="G90" s="231"/>
      <c r="H90" s="234">
        <v>2</v>
      </c>
      <c r="I90" s="235"/>
      <c r="J90" s="231"/>
      <c r="K90" s="231"/>
      <c r="L90" s="236"/>
      <c r="M90" s="237"/>
      <c r="N90" s="238"/>
      <c r="O90" s="238"/>
      <c r="P90" s="238"/>
      <c r="Q90" s="238"/>
      <c r="R90" s="238"/>
      <c r="S90" s="238"/>
      <c r="T90" s="239"/>
      <c r="AT90" s="240" t="s">
        <v>142</v>
      </c>
      <c r="AU90" s="240" t="s">
        <v>145</v>
      </c>
      <c r="AV90" s="12" t="s">
        <v>76</v>
      </c>
      <c r="AW90" s="12" t="s">
        <v>30</v>
      </c>
      <c r="AX90" s="12" t="s">
        <v>68</v>
      </c>
      <c r="AY90" s="240" t="s">
        <v>131</v>
      </c>
    </row>
    <row r="91" s="13" customFormat="1">
      <c r="B91" s="241"/>
      <c r="C91" s="242"/>
      <c r="D91" s="227" t="s">
        <v>142</v>
      </c>
      <c r="E91" s="243" t="s">
        <v>1</v>
      </c>
      <c r="F91" s="244" t="s">
        <v>1191</v>
      </c>
      <c r="G91" s="242"/>
      <c r="H91" s="245">
        <v>2</v>
      </c>
      <c r="I91" s="246"/>
      <c r="J91" s="242"/>
      <c r="K91" s="242"/>
      <c r="L91" s="247"/>
      <c r="M91" s="248"/>
      <c r="N91" s="249"/>
      <c r="O91" s="249"/>
      <c r="P91" s="249"/>
      <c r="Q91" s="249"/>
      <c r="R91" s="249"/>
      <c r="S91" s="249"/>
      <c r="T91" s="250"/>
      <c r="AT91" s="251" t="s">
        <v>142</v>
      </c>
      <c r="AU91" s="251" t="s">
        <v>145</v>
      </c>
      <c r="AV91" s="13" t="s">
        <v>145</v>
      </c>
      <c r="AW91" s="13" t="s">
        <v>30</v>
      </c>
      <c r="AX91" s="13" t="s">
        <v>68</v>
      </c>
      <c r="AY91" s="251" t="s">
        <v>131</v>
      </c>
    </row>
    <row r="92" s="14" customFormat="1">
      <c r="B92" s="252"/>
      <c r="C92" s="253"/>
      <c r="D92" s="227" t="s">
        <v>142</v>
      </c>
      <c r="E92" s="254" t="s">
        <v>1</v>
      </c>
      <c r="F92" s="255" t="s">
        <v>146</v>
      </c>
      <c r="G92" s="253"/>
      <c r="H92" s="256">
        <v>2</v>
      </c>
      <c r="I92" s="257"/>
      <c r="J92" s="253"/>
      <c r="K92" s="253"/>
      <c r="L92" s="258"/>
      <c r="M92" s="259"/>
      <c r="N92" s="260"/>
      <c r="O92" s="260"/>
      <c r="P92" s="260"/>
      <c r="Q92" s="260"/>
      <c r="R92" s="260"/>
      <c r="S92" s="260"/>
      <c r="T92" s="261"/>
      <c r="AT92" s="262" t="s">
        <v>142</v>
      </c>
      <c r="AU92" s="262" t="s">
        <v>145</v>
      </c>
      <c r="AV92" s="14" t="s">
        <v>138</v>
      </c>
      <c r="AW92" s="14" t="s">
        <v>30</v>
      </c>
      <c r="AX92" s="14" t="s">
        <v>31</v>
      </c>
      <c r="AY92" s="262" t="s">
        <v>131</v>
      </c>
    </row>
    <row r="93" s="1" customFormat="1" ht="16.5" customHeight="1">
      <c r="B93" s="37"/>
      <c r="C93" s="216" t="s">
        <v>145</v>
      </c>
      <c r="D93" s="216" t="s">
        <v>133</v>
      </c>
      <c r="E93" s="217" t="s">
        <v>228</v>
      </c>
      <c r="F93" s="218" t="s">
        <v>1192</v>
      </c>
      <c r="G93" s="219" t="s">
        <v>224</v>
      </c>
      <c r="H93" s="220">
        <v>1</v>
      </c>
      <c r="I93" s="221"/>
      <c r="J93" s="220">
        <f>ROUND(I93*H93,1)</f>
        <v>0</v>
      </c>
      <c r="K93" s="218" t="s">
        <v>1</v>
      </c>
      <c r="L93" s="42"/>
      <c r="M93" s="222" t="s">
        <v>1</v>
      </c>
      <c r="N93" s="223" t="s">
        <v>39</v>
      </c>
      <c r="O93" s="78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AR93" s="16" t="s">
        <v>138</v>
      </c>
      <c r="AT93" s="16" t="s">
        <v>133</v>
      </c>
      <c r="AU93" s="16" t="s">
        <v>145</v>
      </c>
      <c r="AY93" s="16" t="s">
        <v>131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6" t="s">
        <v>31</v>
      </c>
      <c r="BK93" s="226">
        <f>ROUND(I93*H93,1)</f>
        <v>0</v>
      </c>
      <c r="BL93" s="16" t="s">
        <v>138</v>
      </c>
      <c r="BM93" s="16" t="s">
        <v>1193</v>
      </c>
    </row>
    <row r="94" s="1" customFormat="1">
      <c r="B94" s="37"/>
      <c r="C94" s="38"/>
      <c r="D94" s="227" t="s">
        <v>140</v>
      </c>
      <c r="E94" s="38"/>
      <c r="F94" s="228" t="s">
        <v>1194</v>
      </c>
      <c r="G94" s="38"/>
      <c r="H94" s="38"/>
      <c r="I94" s="142"/>
      <c r="J94" s="38"/>
      <c r="K94" s="38"/>
      <c r="L94" s="42"/>
      <c r="M94" s="229"/>
      <c r="N94" s="78"/>
      <c r="O94" s="78"/>
      <c r="P94" s="78"/>
      <c r="Q94" s="78"/>
      <c r="R94" s="78"/>
      <c r="S94" s="78"/>
      <c r="T94" s="79"/>
      <c r="AT94" s="16" t="s">
        <v>140</v>
      </c>
      <c r="AU94" s="16" t="s">
        <v>145</v>
      </c>
    </row>
    <row r="95" s="12" customFormat="1">
      <c r="B95" s="230"/>
      <c r="C95" s="231"/>
      <c r="D95" s="227" t="s">
        <v>142</v>
      </c>
      <c r="E95" s="232" t="s">
        <v>1</v>
      </c>
      <c r="F95" s="233" t="s">
        <v>31</v>
      </c>
      <c r="G95" s="231"/>
      <c r="H95" s="234">
        <v>1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AT95" s="240" t="s">
        <v>142</v>
      </c>
      <c r="AU95" s="240" t="s">
        <v>145</v>
      </c>
      <c r="AV95" s="12" t="s">
        <v>76</v>
      </c>
      <c r="AW95" s="12" t="s">
        <v>30</v>
      </c>
      <c r="AX95" s="12" t="s">
        <v>31</v>
      </c>
      <c r="AY95" s="240" t="s">
        <v>131</v>
      </c>
    </row>
    <row r="96" s="1" customFormat="1" ht="16.5" customHeight="1">
      <c r="B96" s="37"/>
      <c r="C96" s="216" t="s">
        <v>138</v>
      </c>
      <c r="D96" s="216" t="s">
        <v>133</v>
      </c>
      <c r="E96" s="217" t="s">
        <v>858</v>
      </c>
      <c r="F96" s="218" t="s">
        <v>1195</v>
      </c>
      <c r="G96" s="219" t="s">
        <v>224</v>
      </c>
      <c r="H96" s="220">
        <v>1</v>
      </c>
      <c r="I96" s="221"/>
      <c r="J96" s="220">
        <f>ROUND(I96*H96,1)</f>
        <v>0</v>
      </c>
      <c r="K96" s="218" t="s">
        <v>1</v>
      </c>
      <c r="L96" s="42"/>
      <c r="M96" s="222" t="s">
        <v>1</v>
      </c>
      <c r="N96" s="223" t="s">
        <v>39</v>
      </c>
      <c r="O96" s="78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AR96" s="16" t="s">
        <v>138</v>
      </c>
      <c r="AT96" s="16" t="s">
        <v>133</v>
      </c>
      <c r="AU96" s="16" t="s">
        <v>145</v>
      </c>
      <c r="AY96" s="16" t="s">
        <v>131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6" t="s">
        <v>31</v>
      </c>
      <c r="BK96" s="226">
        <f>ROUND(I96*H96,1)</f>
        <v>0</v>
      </c>
      <c r="BL96" s="16" t="s">
        <v>138</v>
      </c>
      <c r="BM96" s="16" t="s">
        <v>1196</v>
      </c>
    </row>
    <row r="97" s="1" customFormat="1">
      <c r="B97" s="37"/>
      <c r="C97" s="38"/>
      <c r="D97" s="227" t="s">
        <v>140</v>
      </c>
      <c r="E97" s="38"/>
      <c r="F97" s="228" t="s">
        <v>1197</v>
      </c>
      <c r="G97" s="38"/>
      <c r="H97" s="38"/>
      <c r="I97" s="142"/>
      <c r="J97" s="38"/>
      <c r="K97" s="38"/>
      <c r="L97" s="42"/>
      <c r="M97" s="229"/>
      <c r="N97" s="78"/>
      <c r="O97" s="78"/>
      <c r="P97" s="78"/>
      <c r="Q97" s="78"/>
      <c r="R97" s="78"/>
      <c r="S97" s="78"/>
      <c r="T97" s="79"/>
      <c r="AT97" s="16" t="s">
        <v>140</v>
      </c>
      <c r="AU97" s="16" t="s">
        <v>145</v>
      </c>
    </row>
    <row r="98" s="12" customFormat="1">
      <c r="B98" s="230"/>
      <c r="C98" s="231"/>
      <c r="D98" s="227" t="s">
        <v>142</v>
      </c>
      <c r="E98" s="232" t="s">
        <v>1</v>
      </c>
      <c r="F98" s="233" t="s">
        <v>31</v>
      </c>
      <c r="G98" s="231"/>
      <c r="H98" s="234">
        <v>1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AT98" s="240" t="s">
        <v>142</v>
      </c>
      <c r="AU98" s="240" t="s">
        <v>145</v>
      </c>
      <c r="AV98" s="12" t="s">
        <v>76</v>
      </c>
      <c r="AW98" s="12" t="s">
        <v>30</v>
      </c>
      <c r="AX98" s="12" t="s">
        <v>31</v>
      </c>
      <c r="AY98" s="240" t="s">
        <v>131</v>
      </c>
    </row>
    <row r="99" s="1" customFormat="1" ht="16.5" customHeight="1">
      <c r="B99" s="37"/>
      <c r="C99" s="216" t="s">
        <v>165</v>
      </c>
      <c r="D99" s="216" t="s">
        <v>133</v>
      </c>
      <c r="E99" s="217" t="s">
        <v>613</v>
      </c>
      <c r="F99" s="218" t="s">
        <v>1198</v>
      </c>
      <c r="G99" s="219" t="s">
        <v>224</v>
      </c>
      <c r="H99" s="220">
        <v>1</v>
      </c>
      <c r="I99" s="221"/>
      <c r="J99" s="220">
        <f>ROUND(I99*H99,1)</f>
        <v>0</v>
      </c>
      <c r="K99" s="218" t="s">
        <v>1</v>
      </c>
      <c r="L99" s="42"/>
      <c r="M99" s="222" t="s">
        <v>1</v>
      </c>
      <c r="N99" s="223" t="s">
        <v>39</v>
      </c>
      <c r="O99" s="78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AR99" s="16" t="s">
        <v>138</v>
      </c>
      <c r="AT99" s="16" t="s">
        <v>133</v>
      </c>
      <c r="AU99" s="16" t="s">
        <v>145</v>
      </c>
      <c r="AY99" s="16" t="s">
        <v>131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6" t="s">
        <v>31</v>
      </c>
      <c r="BK99" s="226">
        <f>ROUND(I99*H99,1)</f>
        <v>0</v>
      </c>
      <c r="BL99" s="16" t="s">
        <v>138</v>
      </c>
      <c r="BM99" s="16" t="s">
        <v>1199</v>
      </c>
    </row>
    <row r="100" s="1" customFormat="1">
      <c r="B100" s="37"/>
      <c r="C100" s="38"/>
      <c r="D100" s="227" t="s">
        <v>140</v>
      </c>
      <c r="E100" s="38"/>
      <c r="F100" s="228" t="s">
        <v>1200</v>
      </c>
      <c r="G100" s="38"/>
      <c r="H100" s="38"/>
      <c r="I100" s="142"/>
      <c r="J100" s="38"/>
      <c r="K100" s="38"/>
      <c r="L100" s="42"/>
      <c r="M100" s="229"/>
      <c r="N100" s="78"/>
      <c r="O100" s="78"/>
      <c r="P100" s="78"/>
      <c r="Q100" s="78"/>
      <c r="R100" s="78"/>
      <c r="S100" s="78"/>
      <c r="T100" s="79"/>
      <c r="AT100" s="16" t="s">
        <v>140</v>
      </c>
      <c r="AU100" s="16" t="s">
        <v>145</v>
      </c>
    </row>
    <row r="101" s="12" customFormat="1">
      <c r="B101" s="230"/>
      <c r="C101" s="231"/>
      <c r="D101" s="227" t="s">
        <v>142</v>
      </c>
      <c r="E101" s="232" t="s">
        <v>1</v>
      </c>
      <c r="F101" s="233" t="s">
        <v>31</v>
      </c>
      <c r="G101" s="231"/>
      <c r="H101" s="234">
        <v>1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142</v>
      </c>
      <c r="AU101" s="240" t="s">
        <v>145</v>
      </c>
      <c r="AV101" s="12" t="s">
        <v>76</v>
      </c>
      <c r="AW101" s="12" t="s">
        <v>30</v>
      </c>
      <c r="AX101" s="12" t="s">
        <v>31</v>
      </c>
      <c r="AY101" s="240" t="s">
        <v>131</v>
      </c>
    </row>
    <row r="102" s="1" customFormat="1" ht="16.5" customHeight="1">
      <c r="B102" s="37"/>
      <c r="C102" s="216" t="s">
        <v>171</v>
      </c>
      <c r="D102" s="216" t="s">
        <v>133</v>
      </c>
      <c r="E102" s="217" t="s">
        <v>866</v>
      </c>
      <c r="F102" s="218" t="s">
        <v>1201</v>
      </c>
      <c r="G102" s="219" t="s">
        <v>224</v>
      </c>
      <c r="H102" s="220">
        <v>1</v>
      </c>
      <c r="I102" s="221"/>
      <c r="J102" s="220">
        <f>ROUND(I102*H102,1)</f>
        <v>0</v>
      </c>
      <c r="K102" s="218" t="s">
        <v>1</v>
      </c>
      <c r="L102" s="42"/>
      <c r="M102" s="222" t="s">
        <v>1</v>
      </c>
      <c r="N102" s="223" t="s">
        <v>39</v>
      </c>
      <c r="O102" s="78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AR102" s="16" t="s">
        <v>138</v>
      </c>
      <c r="AT102" s="16" t="s">
        <v>133</v>
      </c>
      <c r="AU102" s="16" t="s">
        <v>145</v>
      </c>
      <c r="AY102" s="16" t="s">
        <v>131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6" t="s">
        <v>31</v>
      </c>
      <c r="BK102" s="226">
        <f>ROUND(I102*H102,1)</f>
        <v>0</v>
      </c>
      <c r="BL102" s="16" t="s">
        <v>138</v>
      </c>
      <c r="BM102" s="16" t="s">
        <v>1202</v>
      </c>
    </row>
    <row r="103" s="1" customFormat="1">
      <c r="B103" s="37"/>
      <c r="C103" s="38"/>
      <c r="D103" s="227" t="s">
        <v>140</v>
      </c>
      <c r="E103" s="38"/>
      <c r="F103" s="228" t="s">
        <v>1203</v>
      </c>
      <c r="G103" s="38"/>
      <c r="H103" s="38"/>
      <c r="I103" s="142"/>
      <c r="J103" s="38"/>
      <c r="K103" s="38"/>
      <c r="L103" s="42"/>
      <c r="M103" s="229"/>
      <c r="N103" s="78"/>
      <c r="O103" s="78"/>
      <c r="P103" s="78"/>
      <c r="Q103" s="78"/>
      <c r="R103" s="78"/>
      <c r="S103" s="78"/>
      <c r="T103" s="79"/>
      <c r="AT103" s="16" t="s">
        <v>140</v>
      </c>
      <c r="AU103" s="16" t="s">
        <v>145</v>
      </c>
    </row>
    <row r="104" s="12" customFormat="1">
      <c r="B104" s="230"/>
      <c r="C104" s="231"/>
      <c r="D104" s="227" t="s">
        <v>142</v>
      </c>
      <c r="E104" s="232" t="s">
        <v>1</v>
      </c>
      <c r="F104" s="233" t="s">
        <v>31</v>
      </c>
      <c r="G104" s="231"/>
      <c r="H104" s="234">
        <v>1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AT104" s="240" t="s">
        <v>142</v>
      </c>
      <c r="AU104" s="240" t="s">
        <v>145</v>
      </c>
      <c r="AV104" s="12" t="s">
        <v>76</v>
      </c>
      <c r="AW104" s="12" t="s">
        <v>30</v>
      </c>
      <c r="AX104" s="12" t="s">
        <v>31</v>
      </c>
      <c r="AY104" s="240" t="s">
        <v>131</v>
      </c>
    </row>
    <row r="105" s="1" customFormat="1" ht="16.5" customHeight="1">
      <c r="B105" s="37"/>
      <c r="C105" s="216" t="s">
        <v>177</v>
      </c>
      <c r="D105" s="216" t="s">
        <v>133</v>
      </c>
      <c r="E105" s="217" t="s">
        <v>870</v>
      </c>
      <c r="F105" s="218" t="s">
        <v>1204</v>
      </c>
      <c r="G105" s="219" t="s">
        <v>224</v>
      </c>
      <c r="H105" s="220">
        <v>1</v>
      </c>
      <c r="I105" s="221"/>
      <c r="J105" s="220">
        <f>ROUND(I105*H105,1)</f>
        <v>0</v>
      </c>
      <c r="K105" s="218" t="s">
        <v>1</v>
      </c>
      <c r="L105" s="42"/>
      <c r="M105" s="222" t="s">
        <v>1</v>
      </c>
      <c r="N105" s="223" t="s">
        <v>39</v>
      </c>
      <c r="O105" s="78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AR105" s="16" t="s">
        <v>138</v>
      </c>
      <c r="AT105" s="16" t="s">
        <v>133</v>
      </c>
      <c r="AU105" s="16" t="s">
        <v>145</v>
      </c>
      <c r="AY105" s="16" t="s">
        <v>131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6" t="s">
        <v>31</v>
      </c>
      <c r="BK105" s="226">
        <f>ROUND(I105*H105,1)</f>
        <v>0</v>
      </c>
      <c r="BL105" s="16" t="s">
        <v>138</v>
      </c>
      <c r="BM105" s="16" t="s">
        <v>1205</v>
      </c>
    </row>
    <row r="106" s="1" customFormat="1">
      <c r="B106" s="37"/>
      <c r="C106" s="38"/>
      <c r="D106" s="227" t="s">
        <v>140</v>
      </c>
      <c r="E106" s="38"/>
      <c r="F106" s="228" t="s">
        <v>1206</v>
      </c>
      <c r="G106" s="38"/>
      <c r="H106" s="38"/>
      <c r="I106" s="142"/>
      <c r="J106" s="38"/>
      <c r="K106" s="38"/>
      <c r="L106" s="42"/>
      <c r="M106" s="229"/>
      <c r="N106" s="78"/>
      <c r="O106" s="78"/>
      <c r="P106" s="78"/>
      <c r="Q106" s="78"/>
      <c r="R106" s="78"/>
      <c r="S106" s="78"/>
      <c r="T106" s="79"/>
      <c r="AT106" s="16" t="s">
        <v>140</v>
      </c>
      <c r="AU106" s="16" t="s">
        <v>145</v>
      </c>
    </row>
    <row r="107" s="12" customFormat="1">
      <c r="B107" s="230"/>
      <c r="C107" s="231"/>
      <c r="D107" s="227" t="s">
        <v>142</v>
      </c>
      <c r="E107" s="232" t="s">
        <v>1</v>
      </c>
      <c r="F107" s="233" t="s">
        <v>31</v>
      </c>
      <c r="G107" s="231"/>
      <c r="H107" s="234">
        <v>1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142</v>
      </c>
      <c r="AU107" s="240" t="s">
        <v>145</v>
      </c>
      <c r="AV107" s="12" t="s">
        <v>76</v>
      </c>
      <c r="AW107" s="12" t="s">
        <v>30</v>
      </c>
      <c r="AX107" s="12" t="s">
        <v>31</v>
      </c>
      <c r="AY107" s="240" t="s">
        <v>131</v>
      </c>
    </row>
    <row r="108" s="1" customFormat="1" ht="16.5" customHeight="1">
      <c r="B108" s="37"/>
      <c r="C108" s="216" t="s">
        <v>182</v>
      </c>
      <c r="D108" s="216" t="s">
        <v>133</v>
      </c>
      <c r="E108" s="217" t="s">
        <v>777</v>
      </c>
      <c r="F108" s="218" t="s">
        <v>1207</v>
      </c>
      <c r="G108" s="219" t="s">
        <v>224</v>
      </c>
      <c r="H108" s="220">
        <v>1</v>
      </c>
      <c r="I108" s="221"/>
      <c r="J108" s="220">
        <f>ROUND(I108*H108,1)</f>
        <v>0</v>
      </c>
      <c r="K108" s="218" t="s">
        <v>1</v>
      </c>
      <c r="L108" s="42"/>
      <c r="M108" s="222" t="s">
        <v>1</v>
      </c>
      <c r="N108" s="223" t="s">
        <v>39</v>
      </c>
      <c r="O108" s="78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AR108" s="16" t="s">
        <v>138</v>
      </c>
      <c r="AT108" s="16" t="s">
        <v>133</v>
      </c>
      <c r="AU108" s="16" t="s">
        <v>145</v>
      </c>
      <c r="AY108" s="16" t="s">
        <v>131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6" t="s">
        <v>31</v>
      </c>
      <c r="BK108" s="226">
        <f>ROUND(I108*H108,1)</f>
        <v>0</v>
      </c>
      <c r="BL108" s="16" t="s">
        <v>138</v>
      </c>
      <c r="BM108" s="16" t="s">
        <v>1208</v>
      </c>
    </row>
    <row r="109" s="1" customFormat="1">
      <c r="B109" s="37"/>
      <c r="C109" s="38"/>
      <c r="D109" s="227" t="s">
        <v>140</v>
      </c>
      <c r="E109" s="38"/>
      <c r="F109" s="228" t="s">
        <v>1209</v>
      </c>
      <c r="G109" s="38"/>
      <c r="H109" s="38"/>
      <c r="I109" s="142"/>
      <c r="J109" s="38"/>
      <c r="K109" s="38"/>
      <c r="L109" s="42"/>
      <c r="M109" s="229"/>
      <c r="N109" s="78"/>
      <c r="O109" s="78"/>
      <c r="P109" s="78"/>
      <c r="Q109" s="78"/>
      <c r="R109" s="78"/>
      <c r="S109" s="78"/>
      <c r="T109" s="79"/>
      <c r="AT109" s="16" t="s">
        <v>140</v>
      </c>
      <c r="AU109" s="16" t="s">
        <v>145</v>
      </c>
    </row>
    <row r="110" s="12" customFormat="1">
      <c r="B110" s="230"/>
      <c r="C110" s="231"/>
      <c r="D110" s="227" t="s">
        <v>142</v>
      </c>
      <c r="E110" s="232" t="s">
        <v>1</v>
      </c>
      <c r="F110" s="233" t="s">
        <v>31</v>
      </c>
      <c r="G110" s="231"/>
      <c r="H110" s="234">
        <v>1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AT110" s="240" t="s">
        <v>142</v>
      </c>
      <c r="AU110" s="240" t="s">
        <v>145</v>
      </c>
      <c r="AV110" s="12" t="s">
        <v>76</v>
      </c>
      <c r="AW110" s="12" t="s">
        <v>30</v>
      </c>
      <c r="AX110" s="12" t="s">
        <v>31</v>
      </c>
      <c r="AY110" s="240" t="s">
        <v>131</v>
      </c>
    </row>
    <row r="111" s="1" customFormat="1" ht="22.5" customHeight="1">
      <c r="B111" s="37"/>
      <c r="C111" s="216" t="s">
        <v>187</v>
      </c>
      <c r="D111" s="216" t="s">
        <v>133</v>
      </c>
      <c r="E111" s="217" t="s">
        <v>1210</v>
      </c>
      <c r="F111" s="218" t="s">
        <v>1211</v>
      </c>
      <c r="G111" s="219" t="s">
        <v>1212</v>
      </c>
      <c r="H111" s="220">
        <v>1</v>
      </c>
      <c r="I111" s="221"/>
      <c r="J111" s="220">
        <f>ROUND(I111*H111,1)</f>
        <v>0</v>
      </c>
      <c r="K111" s="218" t="s">
        <v>1</v>
      </c>
      <c r="L111" s="42"/>
      <c r="M111" s="222" t="s">
        <v>1</v>
      </c>
      <c r="N111" s="223" t="s">
        <v>39</v>
      </c>
      <c r="O111" s="78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AR111" s="16" t="s">
        <v>138</v>
      </c>
      <c r="AT111" s="16" t="s">
        <v>133</v>
      </c>
      <c r="AU111" s="16" t="s">
        <v>145</v>
      </c>
      <c r="AY111" s="16" t="s">
        <v>131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6" t="s">
        <v>31</v>
      </c>
      <c r="BK111" s="226">
        <f>ROUND(I111*H111,1)</f>
        <v>0</v>
      </c>
      <c r="BL111" s="16" t="s">
        <v>138</v>
      </c>
      <c r="BM111" s="16" t="s">
        <v>1213</v>
      </c>
    </row>
    <row r="112" s="1" customFormat="1">
      <c r="B112" s="37"/>
      <c r="C112" s="38"/>
      <c r="D112" s="227" t="s">
        <v>140</v>
      </c>
      <c r="E112" s="38"/>
      <c r="F112" s="228" t="s">
        <v>1214</v>
      </c>
      <c r="G112" s="38"/>
      <c r="H112" s="38"/>
      <c r="I112" s="142"/>
      <c r="J112" s="38"/>
      <c r="K112" s="38"/>
      <c r="L112" s="42"/>
      <c r="M112" s="229"/>
      <c r="N112" s="78"/>
      <c r="O112" s="78"/>
      <c r="P112" s="78"/>
      <c r="Q112" s="78"/>
      <c r="R112" s="78"/>
      <c r="S112" s="78"/>
      <c r="T112" s="79"/>
      <c r="AT112" s="16" t="s">
        <v>140</v>
      </c>
      <c r="AU112" s="16" t="s">
        <v>145</v>
      </c>
    </row>
    <row r="113" s="1" customFormat="1" ht="16.5" customHeight="1">
      <c r="B113" s="37"/>
      <c r="C113" s="216" t="s">
        <v>193</v>
      </c>
      <c r="D113" s="216" t="s">
        <v>133</v>
      </c>
      <c r="E113" s="217" t="s">
        <v>1215</v>
      </c>
      <c r="F113" s="218" t="s">
        <v>1216</v>
      </c>
      <c r="G113" s="219" t="s">
        <v>1212</v>
      </c>
      <c r="H113" s="220">
        <v>1</v>
      </c>
      <c r="I113" s="221"/>
      <c r="J113" s="220">
        <f>ROUND(I113*H113,1)</f>
        <v>0</v>
      </c>
      <c r="K113" s="218" t="s">
        <v>1</v>
      </c>
      <c r="L113" s="42"/>
      <c r="M113" s="222" t="s">
        <v>1</v>
      </c>
      <c r="N113" s="223" t="s">
        <v>39</v>
      </c>
      <c r="O113" s="78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AR113" s="16" t="s">
        <v>138</v>
      </c>
      <c r="AT113" s="16" t="s">
        <v>133</v>
      </c>
      <c r="AU113" s="16" t="s">
        <v>145</v>
      </c>
      <c r="AY113" s="16" t="s">
        <v>131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6" t="s">
        <v>31</v>
      </c>
      <c r="BK113" s="226">
        <f>ROUND(I113*H113,1)</f>
        <v>0</v>
      </c>
      <c r="BL113" s="16" t="s">
        <v>138</v>
      </c>
      <c r="BM113" s="16" t="s">
        <v>1217</v>
      </c>
    </row>
    <row r="114" s="1" customFormat="1">
      <c r="B114" s="37"/>
      <c r="C114" s="38"/>
      <c r="D114" s="227" t="s">
        <v>140</v>
      </c>
      <c r="E114" s="38"/>
      <c r="F114" s="228" t="s">
        <v>1218</v>
      </c>
      <c r="G114" s="38"/>
      <c r="H114" s="38"/>
      <c r="I114" s="142"/>
      <c r="J114" s="38"/>
      <c r="K114" s="38"/>
      <c r="L114" s="42"/>
      <c r="M114" s="229"/>
      <c r="N114" s="78"/>
      <c r="O114" s="78"/>
      <c r="P114" s="78"/>
      <c r="Q114" s="78"/>
      <c r="R114" s="78"/>
      <c r="S114" s="78"/>
      <c r="T114" s="79"/>
      <c r="AT114" s="16" t="s">
        <v>140</v>
      </c>
      <c r="AU114" s="16" t="s">
        <v>145</v>
      </c>
    </row>
    <row r="115" s="1" customFormat="1" ht="16.5" customHeight="1">
      <c r="B115" s="37"/>
      <c r="C115" s="216" t="s">
        <v>199</v>
      </c>
      <c r="D115" s="216" t="s">
        <v>133</v>
      </c>
      <c r="E115" s="217" t="s">
        <v>875</v>
      </c>
      <c r="F115" s="218" t="s">
        <v>1219</v>
      </c>
      <c r="G115" s="219" t="s">
        <v>1212</v>
      </c>
      <c r="H115" s="220">
        <v>1</v>
      </c>
      <c r="I115" s="221"/>
      <c r="J115" s="220">
        <f>ROUND(I115*H115,1)</f>
        <v>0</v>
      </c>
      <c r="K115" s="218" t="s">
        <v>1</v>
      </c>
      <c r="L115" s="42"/>
      <c r="M115" s="222" t="s">
        <v>1</v>
      </c>
      <c r="N115" s="223" t="s">
        <v>39</v>
      </c>
      <c r="O115" s="78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AR115" s="16" t="s">
        <v>138</v>
      </c>
      <c r="AT115" s="16" t="s">
        <v>133</v>
      </c>
      <c r="AU115" s="16" t="s">
        <v>145</v>
      </c>
      <c r="AY115" s="16" t="s">
        <v>131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6" t="s">
        <v>31</v>
      </c>
      <c r="BK115" s="226">
        <f>ROUND(I115*H115,1)</f>
        <v>0</v>
      </c>
      <c r="BL115" s="16" t="s">
        <v>138</v>
      </c>
      <c r="BM115" s="16" t="s">
        <v>1220</v>
      </c>
    </row>
    <row r="116" s="1" customFormat="1">
      <c r="B116" s="37"/>
      <c r="C116" s="38"/>
      <c r="D116" s="227" t="s">
        <v>140</v>
      </c>
      <c r="E116" s="38"/>
      <c r="F116" s="228" t="s">
        <v>1221</v>
      </c>
      <c r="G116" s="38"/>
      <c r="H116" s="38"/>
      <c r="I116" s="142"/>
      <c r="J116" s="38"/>
      <c r="K116" s="38"/>
      <c r="L116" s="42"/>
      <c r="M116" s="229"/>
      <c r="N116" s="78"/>
      <c r="O116" s="78"/>
      <c r="P116" s="78"/>
      <c r="Q116" s="78"/>
      <c r="R116" s="78"/>
      <c r="S116" s="78"/>
      <c r="T116" s="79"/>
      <c r="AT116" s="16" t="s">
        <v>140</v>
      </c>
      <c r="AU116" s="16" t="s">
        <v>145</v>
      </c>
    </row>
    <row r="117" s="1" customFormat="1" ht="16.5" customHeight="1">
      <c r="B117" s="37"/>
      <c r="C117" s="216" t="s">
        <v>205</v>
      </c>
      <c r="D117" s="216" t="s">
        <v>133</v>
      </c>
      <c r="E117" s="217" t="s">
        <v>297</v>
      </c>
      <c r="F117" s="218" t="s">
        <v>1222</v>
      </c>
      <c r="G117" s="219" t="s">
        <v>224</v>
      </c>
      <c r="H117" s="220">
        <v>96</v>
      </c>
      <c r="I117" s="221"/>
      <c r="J117" s="220">
        <f>ROUND(I117*H117,1)</f>
        <v>0</v>
      </c>
      <c r="K117" s="218" t="s">
        <v>1</v>
      </c>
      <c r="L117" s="42"/>
      <c r="M117" s="222" t="s">
        <v>1</v>
      </c>
      <c r="N117" s="223" t="s">
        <v>39</v>
      </c>
      <c r="O117" s="78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AR117" s="16" t="s">
        <v>138</v>
      </c>
      <c r="AT117" s="16" t="s">
        <v>133</v>
      </c>
      <c r="AU117" s="16" t="s">
        <v>145</v>
      </c>
      <c r="AY117" s="16" t="s">
        <v>131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6" t="s">
        <v>31</v>
      </c>
      <c r="BK117" s="226">
        <f>ROUND(I117*H117,1)</f>
        <v>0</v>
      </c>
      <c r="BL117" s="16" t="s">
        <v>138</v>
      </c>
      <c r="BM117" s="16" t="s">
        <v>1223</v>
      </c>
    </row>
    <row r="118" s="1" customFormat="1">
      <c r="B118" s="37"/>
      <c r="C118" s="38"/>
      <c r="D118" s="227" t="s">
        <v>140</v>
      </c>
      <c r="E118" s="38"/>
      <c r="F118" s="228" t="s">
        <v>1224</v>
      </c>
      <c r="G118" s="38"/>
      <c r="H118" s="38"/>
      <c r="I118" s="142"/>
      <c r="J118" s="38"/>
      <c r="K118" s="38"/>
      <c r="L118" s="42"/>
      <c r="M118" s="229"/>
      <c r="N118" s="78"/>
      <c r="O118" s="78"/>
      <c r="P118" s="78"/>
      <c r="Q118" s="78"/>
      <c r="R118" s="78"/>
      <c r="S118" s="78"/>
      <c r="T118" s="79"/>
      <c r="AT118" s="16" t="s">
        <v>140</v>
      </c>
      <c r="AU118" s="16" t="s">
        <v>145</v>
      </c>
    </row>
    <row r="119" s="12" customFormat="1">
      <c r="B119" s="230"/>
      <c r="C119" s="231"/>
      <c r="D119" s="227" t="s">
        <v>142</v>
      </c>
      <c r="E119" s="232" t="s">
        <v>1</v>
      </c>
      <c r="F119" s="233" t="s">
        <v>1225</v>
      </c>
      <c r="G119" s="231"/>
      <c r="H119" s="234">
        <v>96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AT119" s="240" t="s">
        <v>142</v>
      </c>
      <c r="AU119" s="240" t="s">
        <v>145</v>
      </c>
      <c r="AV119" s="12" t="s">
        <v>76</v>
      </c>
      <c r="AW119" s="12" t="s">
        <v>30</v>
      </c>
      <c r="AX119" s="12" t="s">
        <v>68</v>
      </c>
      <c r="AY119" s="240" t="s">
        <v>131</v>
      </c>
    </row>
    <row r="120" s="13" customFormat="1">
      <c r="B120" s="241"/>
      <c r="C120" s="242"/>
      <c r="D120" s="227" t="s">
        <v>142</v>
      </c>
      <c r="E120" s="243" t="s">
        <v>1</v>
      </c>
      <c r="F120" s="244" t="s">
        <v>1226</v>
      </c>
      <c r="G120" s="242"/>
      <c r="H120" s="245">
        <v>96</v>
      </c>
      <c r="I120" s="246"/>
      <c r="J120" s="242"/>
      <c r="K120" s="242"/>
      <c r="L120" s="247"/>
      <c r="M120" s="248"/>
      <c r="N120" s="249"/>
      <c r="O120" s="249"/>
      <c r="P120" s="249"/>
      <c r="Q120" s="249"/>
      <c r="R120" s="249"/>
      <c r="S120" s="249"/>
      <c r="T120" s="250"/>
      <c r="AT120" s="251" t="s">
        <v>142</v>
      </c>
      <c r="AU120" s="251" t="s">
        <v>145</v>
      </c>
      <c r="AV120" s="13" t="s">
        <v>145</v>
      </c>
      <c r="AW120" s="13" t="s">
        <v>30</v>
      </c>
      <c r="AX120" s="13" t="s">
        <v>68</v>
      </c>
      <c r="AY120" s="251" t="s">
        <v>131</v>
      </c>
    </row>
    <row r="121" s="14" customFormat="1">
      <c r="B121" s="252"/>
      <c r="C121" s="253"/>
      <c r="D121" s="227" t="s">
        <v>142</v>
      </c>
      <c r="E121" s="254" t="s">
        <v>1</v>
      </c>
      <c r="F121" s="255" t="s">
        <v>146</v>
      </c>
      <c r="G121" s="253"/>
      <c r="H121" s="256">
        <v>96</v>
      </c>
      <c r="I121" s="257"/>
      <c r="J121" s="253"/>
      <c r="K121" s="253"/>
      <c r="L121" s="258"/>
      <c r="M121" s="259"/>
      <c r="N121" s="260"/>
      <c r="O121" s="260"/>
      <c r="P121" s="260"/>
      <c r="Q121" s="260"/>
      <c r="R121" s="260"/>
      <c r="S121" s="260"/>
      <c r="T121" s="261"/>
      <c r="AT121" s="262" t="s">
        <v>142</v>
      </c>
      <c r="AU121" s="262" t="s">
        <v>145</v>
      </c>
      <c r="AV121" s="14" t="s">
        <v>138</v>
      </c>
      <c r="AW121" s="14" t="s">
        <v>30</v>
      </c>
      <c r="AX121" s="14" t="s">
        <v>31</v>
      </c>
      <c r="AY121" s="262" t="s">
        <v>131</v>
      </c>
    </row>
    <row r="122" s="1" customFormat="1" ht="16.5" customHeight="1">
      <c r="B122" s="37"/>
      <c r="C122" s="216" t="s">
        <v>210</v>
      </c>
      <c r="D122" s="216" t="s">
        <v>133</v>
      </c>
      <c r="E122" s="217" t="s">
        <v>1227</v>
      </c>
      <c r="F122" s="218" t="s">
        <v>1228</v>
      </c>
      <c r="G122" s="219" t="s">
        <v>1212</v>
      </c>
      <c r="H122" s="220">
        <v>1</v>
      </c>
      <c r="I122" s="221"/>
      <c r="J122" s="220">
        <f>ROUND(I122*H122,1)</f>
        <v>0</v>
      </c>
      <c r="K122" s="218" t="s">
        <v>1</v>
      </c>
      <c r="L122" s="42"/>
      <c r="M122" s="222" t="s">
        <v>1</v>
      </c>
      <c r="N122" s="223" t="s">
        <v>39</v>
      </c>
      <c r="O122" s="7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AR122" s="16" t="s">
        <v>138</v>
      </c>
      <c r="AT122" s="16" t="s">
        <v>133</v>
      </c>
      <c r="AU122" s="16" t="s">
        <v>145</v>
      </c>
      <c r="AY122" s="16" t="s">
        <v>131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6" t="s">
        <v>31</v>
      </c>
      <c r="BK122" s="226">
        <f>ROUND(I122*H122,1)</f>
        <v>0</v>
      </c>
      <c r="BL122" s="16" t="s">
        <v>138</v>
      </c>
      <c r="BM122" s="16" t="s">
        <v>1229</v>
      </c>
    </row>
    <row r="123" s="1" customFormat="1">
      <c r="B123" s="37"/>
      <c r="C123" s="38"/>
      <c r="D123" s="227" t="s">
        <v>140</v>
      </c>
      <c r="E123" s="38"/>
      <c r="F123" s="228" t="s">
        <v>1230</v>
      </c>
      <c r="G123" s="38"/>
      <c r="H123" s="38"/>
      <c r="I123" s="142"/>
      <c r="J123" s="38"/>
      <c r="K123" s="38"/>
      <c r="L123" s="42"/>
      <c r="M123" s="229"/>
      <c r="N123" s="78"/>
      <c r="O123" s="78"/>
      <c r="P123" s="78"/>
      <c r="Q123" s="78"/>
      <c r="R123" s="78"/>
      <c r="S123" s="78"/>
      <c r="T123" s="79"/>
      <c r="AT123" s="16" t="s">
        <v>140</v>
      </c>
      <c r="AU123" s="16" t="s">
        <v>145</v>
      </c>
    </row>
    <row r="124" s="1" customFormat="1" ht="16.5" customHeight="1">
      <c r="B124" s="37"/>
      <c r="C124" s="216" t="s">
        <v>215</v>
      </c>
      <c r="D124" s="216" t="s">
        <v>133</v>
      </c>
      <c r="E124" s="217" t="s">
        <v>302</v>
      </c>
      <c r="F124" s="218" t="s">
        <v>1231</v>
      </c>
      <c r="G124" s="219" t="s">
        <v>224</v>
      </c>
      <c r="H124" s="220">
        <v>1</v>
      </c>
      <c r="I124" s="221"/>
      <c r="J124" s="220">
        <f>ROUND(I124*H124,1)</f>
        <v>0</v>
      </c>
      <c r="K124" s="218" t="s">
        <v>1</v>
      </c>
      <c r="L124" s="42"/>
      <c r="M124" s="222" t="s">
        <v>1</v>
      </c>
      <c r="N124" s="223" t="s">
        <v>39</v>
      </c>
      <c r="O124" s="7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AR124" s="16" t="s">
        <v>138</v>
      </c>
      <c r="AT124" s="16" t="s">
        <v>133</v>
      </c>
      <c r="AU124" s="16" t="s">
        <v>145</v>
      </c>
      <c r="AY124" s="16" t="s">
        <v>131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6" t="s">
        <v>31</v>
      </c>
      <c r="BK124" s="226">
        <f>ROUND(I124*H124,1)</f>
        <v>0</v>
      </c>
      <c r="BL124" s="16" t="s">
        <v>138</v>
      </c>
      <c r="BM124" s="16" t="s">
        <v>1232</v>
      </c>
    </row>
    <row r="125" s="1" customFormat="1">
      <c r="B125" s="37"/>
      <c r="C125" s="38"/>
      <c r="D125" s="227" t="s">
        <v>140</v>
      </c>
      <c r="E125" s="38"/>
      <c r="F125" s="228" t="s">
        <v>1233</v>
      </c>
      <c r="G125" s="38"/>
      <c r="H125" s="38"/>
      <c r="I125" s="142"/>
      <c r="J125" s="38"/>
      <c r="K125" s="38"/>
      <c r="L125" s="42"/>
      <c r="M125" s="229"/>
      <c r="N125" s="78"/>
      <c r="O125" s="78"/>
      <c r="P125" s="78"/>
      <c r="Q125" s="78"/>
      <c r="R125" s="78"/>
      <c r="S125" s="78"/>
      <c r="T125" s="79"/>
      <c r="AT125" s="16" t="s">
        <v>140</v>
      </c>
      <c r="AU125" s="16" t="s">
        <v>145</v>
      </c>
    </row>
    <row r="126" s="12" customFormat="1">
      <c r="B126" s="230"/>
      <c r="C126" s="231"/>
      <c r="D126" s="227" t="s">
        <v>142</v>
      </c>
      <c r="E126" s="232" t="s">
        <v>1</v>
      </c>
      <c r="F126" s="233" t="s">
        <v>31</v>
      </c>
      <c r="G126" s="231"/>
      <c r="H126" s="234">
        <v>1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AT126" s="240" t="s">
        <v>142</v>
      </c>
      <c r="AU126" s="240" t="s">
        <v>145</v>
      </c>
      <c r="AV126" s="12" t="s">
        <v>76</v>
      </c>
      <c r="AW126" s="12" t="s">
        <v>30</v>
      </c>
      <c r="AX126" s="12" t="s">
        <v>31</v>
      </c>
      <c r="AY126" s="240" t="s">
        <v>131</v>
      </c>
    </row>
    <row r="127" s="1" customFormat="1" ht="16.5" customHeight="1">
      <c r="B127" s="37"/>
      <c r="C127" s="216" t="s">
        <v>9</v>
      </c>
      <c r="D127" s="216" t="s">
        <v>133</v>
      </c>
      <c r="E127" s="217" t="s">
        <v>307</v>
      </c>
      <c r="F127" s="218" t="s">
        <v>1234</v>
      </c>
      <c r="G127" s="219" t="s">
        <v>156</v>
      </c>
      <c r="H127" s="220">
        <v>15</v>
      </c>
      <c r="I127" s="221"/>
      <c r="J127" s="220">
        <f>ROUND(I127*H127,1)</f>
        <v>0</v>
      </c>
      <c r="K127" s="218" t="s">
        <v>1</v>
      </c>
      <c r="L127" s="42"/>
      <c r="M127" s="222" t="s">
        <v>1</v>
      </c>
      <c r="N127" s="223" t="s">
        <v>39</v>
      </c>
      <c r="O127" s="7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AR127" s="16" t="s">
        <v>138</v>
      </c>
      <c r="AT127" s="16" t="s">
        <v>133</v>
      </c>
      <c r="AU127" s="16" t="s">
        <v>145</v>
      </c>
      <c r="AY127" s="16" t="s">
        <v>131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6" t="s">
        <v>31</v>
      </c>
      <c r="BK127" s="226">
        <f>ROUND(I127*H127,1)</f>
        <v>0</v>
      </c>
      <c r="BL127" s="16" t="s">
        <v>138</v>
      </c>
      <c r="BM127" s="16" t="s">
        <v>1235</v>
      </c>
    </row>
    <row r="128" s="1" customFormat="1">
      <c r="B128" s="37"/>
      <c r="C128" s="38"/>
      <c r="D128" s="227" t="s">
        <v>140</v>
      </c>
      <c r="E128" s="38"/>
      <c r="F128" s="228" t="s">
        <v>1236</v>
      </c>
      <c r="G128" s="38"/>
      <c r="H128" s="38"/>
      <c r="I128" s="142"/>
      <c r="J128" s="38"/>
      <c r="K128" s="38"/>
      <c r="L128" s="42"/>
      <c r="M128" s="229"/>
      <c r="N128" s="78"/>
      <c r="O128" s="78"/>
      <c r="P128" s="78"/>
      <c r="Q128" s="78"/>
      <c r="R128" s="78"/>
      <c r="S128" s="78"/>
      <c r="T128" s="79"/>
      <c r="AT128" s="16" t="s">
        <v>140</v>
      </c>
      <c r="AU128" s="16" t="s">
        <v>145</v>
      </c>
    </row>
    <row r="129" s="12" customFormat="1">
      <c r="B129" s="230"/>
      <c r="C129" s="231"/>
      <c r="D129" s="227" t="s">
        <v>142</v>
      </c>
      <c r="E129" s="232" t="s">
        <v>1</v>
      </c>
      <c r="F129" s="233" t="s">
        <v>1237</v>
      </c>
      <c r="G129" s="231"/>
      <c r="H129" s="234">
        <v>15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AT129" s="240" t="s">
        <v>142</v>
      </c>
      <c r="AU129" s="240" t="s">
        <v>145</v>
      </c>
      <c r="AV129" s="12" t="s">
        <v>76</v>
      </c>
      <c r="AW129" s="12" t="s">
        <v>30</v>
      </c>
      <c r="AX129" s="12" t="s">
        <v>68</v>
      </c>
      <c r="AY129" s="240" t="s">
        <v>131</v>
      </c>
    </row>
    <row r="130" s="13" customFormat="1">
      <c r="B130" s="241"/>
      <c r="C130" s="242"/>
      <c r="D130" s="227" t="s">
        <v>142</v>
      </c>
      <c r="E130" s="243" t="s">
        <v>1</v>
      </c>
      <c r="F130" s="244" t="s">
        <v>1238</v>
      </c>
      <c r="G130" s="242"/>
      <c r="H130" s="245">
        <v>15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AT130" s="251" t="s">
        <v>142</v>
      </c>
      <c r="AU130" s="251" t="s">
        <v>145</v>
      </c>
      <c r="AV130" s="13" t="s">
        <v>145</v>
      </c>
      <c r="AW130" s="13" t="s">
        <v>30</v>
      </c>
      <c r="AX130" s="13" t="s">
        <v>68</v>
      </c>
      <c r="AY130" s="251" t="s">
        <v>131</v>
      </c>
    </row>
    <row r="131" s="14" customFormat="1">
      <c r="B131" s="252"/>
      <c r="C131" s="253"/>
      <c r="D131" s="227" t="s">
        <v>142</v>
      </c>
      <c r="E131" s="254" t="s">
        <v>1</v>
      </c>
      <c r="F131" s="255" t="s">
        <v>146</v>
      </c>
      <c r="G131" s="253"/>
      <c r="H131" s="256">
        <v>15</v>
      </c>
      <c r="I131" s="257"/>
      <c r="J131" s="253"/>
      <c r="K131" s="253"/>
      <c r="L131" s="258"/>
      <c r="M131" s="259"/>
      <c r="N131" s="260"/>
      <c r="O131" s="260"/>
      <c r="P131" s="260"/>
      <c r="Q131" s="260"/>
      <c r="R131" s="260"/>
      <c r="S131" s="260"/>
      <c r="T131" s="261"/>
      <c r="AT131" s="262" t="s">
        <v>142</v>
      </c>
      <c r="AU131" s="262" t="s">
        <v>145</v>
      </c>
      <c r="AV131" s="14" t="s">
        <v>138</v>
      </c>
      <c r="AW131" s="14" t="s">
        <v>30</v>
      </c>
      <c r="AX131" s="14" t="s">
        <v>31</v>
      </c>
      <c r="AY131" s="262" t="s">
        <v>131</v>
      </c>
    </row>
    <row r="132" s="1" customFormat="1" ht="16.5" customHeight="1">
      <c r="B132" s="37"/>
      <c r="C132" s="216" t="s">
        <v>227</v>
      </c>
      <c r="D132" s="216" t="s">
        <v>133</v>
      </c>
      <c r="E132" s="217" t="s">
        <v>367</v>
      </c>
      <c r="F132" s="218" t="s">
        <v>1239</v>
      </c>
      <c r="G132" s="219" t="s">
        <v>224</v>
      </c>
      <c r="H132" s="220">
        <v>1</v>
      </c>
      <c r="I132" s="221"/>
      <c r="J132" s="220">
        <f>ROUND(I132*H132,1)</f>
        <v>0</v>
      </c>
      <c r="K132" s="218" t="s">
        <v>1</v>
      </c>
      <c r="L132" s="42"/>
      <c r="M132" s="222" t="s">
        <v>1</v>
      </c>
      <c r="N132" s="223" t="s">
        <v>39</v>
      </c>
      <c r="O132" s="7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AR132" s="16" t="s">
        <v>138</v>
      </c>
      <c r="AT132" s="16" t="s">
        <v>133</v>
      </c>
      <c r="AU132" s="16" t="s">
        <v>145</v>
      </c>
      <c r="AY132" s="16" t="s">
        <v>131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6" t="s">
        <v>31</v>
      </c>
      <c r="BK132" s="226">
        <f>ROUND(I132*H132,1)</f>
        <v>0</v>
      </c>
      <c r="BL132" s="16" t="s">
        <v>138</v>
      </c>
      <c r="BM132" s="16" t="s">
        <v>1240</v>
      </c>
    </row>
    <row r="133" s="1" customFormat="1">
      <c r="B133" s="37"/>
      <c r="C133" s="38"/>
      <c r="D133" s="227" t="s">
        <v>140</v>
      </c>
      <c r="E133" s="38"/>
      <c r="F133" s="228" t="s">
        <v>1241</v>
      </c>
      <c r="G133" s="38"/>
      <c r="H133" s="38"/>
      <c r="I133" s="142"/>
      <c r="J133" s="38"/>
      <c r="K133" s="38"/>
      <c r="L133" s="42"/>
      <c r="M133" s="229"/>
      <c r="N133" s="78"/>
      <c r="O133" s="78"/>
      <c r="P133" s="78"/>
      <c r="Q133" s="78"/>
      <c r="R133" s="78"/>
      <c r="S133" s="78"/>
      <c r="T133" s="79"/>
      <c r="AT133" s="16" t="s">
        <v>140</v>
      </c>
      <c r="AU133" s="16" t="s">
        <v>145</v>
      </c>
    </row>
    <row r="134" s="12" customFormat="1">
      <c r="B134" s="230"/>
      <c r="C134" s="231"/>
      <c r="D134" s="227" t="s">
        <v>142</v>
      </c>
      <c r="E134" s="232" t="s">
        <v>1</v>
      </c>
      <c r="F134" s="233" t="s">
        <v>31</v>
      </c>
      <c r="G134" s="231"/>
      <c r="H134" s="234">
        <v>1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142</v>
      </c>
      <c r="AU134" s="240" t="s">
        <v>145</v>
      </c>
      <c r="AV134" s="12" t="s">
        <v>76</v>
      </c>
      <c r="AW134" s="12" t="s">
        <v>30</v>
      </c>
      <c r="AX134" s="12" t="s">
        <v>31</v>
      </c>
      <c r="AY134" s="240" t="s">
        <v>131</v>
      </c>
    </row>
    <row r="135" s="1" customFormat="1" ht="16.5" customHeight="1">
      <c r="B135" s="37"/>
      <c r="C135" s="216" t="s">
        <v>232</v>
      </c>
      <c r="D135" s="216" t="s">
        <v>133</v>
      </c>
      <c r="E135" s="217" t="s">
        <v>312</v>
      </c>
      <c r="F135" s="218" t="s">
        <v>1242</v>
      </c>
      <c r="G135" s="219" t="s">
        <v>149</v>
      </c>
      <c r="H135" s="220">
        <v>1523376</v>
      </c>
      <c r="I135" s="221"/>
      <c r="J135" s="220">
        <f>ROUND(I135*H135,1)</f>
        <v>0</v>
      </c>
      <c r="K135" s="218" t="s">
        <v>1</v>
      </c>
      <c r="L135" s="42"/>
      <c r="M135" s="222" t="s">
        <v>1</v>
      </c>
      <c r="N135" s="223" t="s">
        <v>39</v>
      </c>
      <c r="O135" s="7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AR135" s="16" t="s">
        <v>138</v>
      </c>
      <c r="AT135" s="16" t="s">
        <v>133</v>
      </c>
      <c r="AU135" s="16" t="s">
        <v>145</v>
      </c>
      <c r="AY135" s="16" t="s">
        <v>131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6" t="s">
        <v>31</v>
      </c>
      <c r="BK135" s="226">
        <f>ROUND(I135*H135,1)</f>
        <v>0</v>
      </c>
      <c r="BL135" s="16" t="s">
        <v>138</v>
      </c>
      <c r="BM135" s="16" t="s">
        <v>1243</v>
      </c>
    </row>
    <row r="136" s="12" customFormat="1">
      <c r="B136" s="230"/>
      <c r="C136" s="231"/>
      <c r="D136" s="227" t="s">
        <v>142</v>
      </c>
      <c r="E136" s="232" t="s">
        <v>1</v>
      </c>
      <c r="F136" s="233" t="s">
        <v>1244</v>
      </c>
      <c r="G136" s="231"/>
      <c r="H136" s="234">
        <v>239400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142</v>
      </c>
      <c r="AU136" s="240" t="s">
        <v>145</v>
      </c>
      <c r="AV136" s="12" t="s">
        <v>76</v>
      </c>
      <c r="AW136" s="12" t="s">
        <v>30</v>
      </c>
      <c r="AX136" s="12" t="s">
        <v>68</v>
      </c>
      <c r="AY136" s="240" t="s">
        <v>131</v>
      </c>
    </row>
    <row r="137" s="13" customFormat="1">
      <c r="B137" s="241"/>
      <c r="C137" s="242"/>
      <c r="D137" s="227" t="s">
        <v>142</v>
      </c>
      <c r="E137" s="243" t="s">
        <v>1</v>
      </c>
      <c r="F137" s="244" t="s">
        <v>1245</v>
      </c>
      <c r="G137" s="242"/>
      <c r="H137" s="245">
        <v>239400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AT137" s="251" t="s">
        <v>142</v>
      </c>
      <c r="AU137" s="251" t="s">
        <v>145</v>
      </c>
      <c r="AV137" s="13" t="s">
        <v>145</v>
      </c>
      <c r="AW137" s="13" t="s">
        <v>30</v>
      </c>
      <c r="AX137" s="13" t="s">
        <v>68</v>
      </c>
      <c r="AY137" s="251" t="s">
        <v>131</v>
      </c>
    </row>
    <row r="138" s="12" customFormat="1">
      <c r="B138" s="230"/>
      <c r="C138" s="231"/>
      <c r="D138" s="227" t="s">
        <v>142</v>
      </c>
      <c r="E138" s="232" t="s">
        <v>1</v>
      </c>
      <c r="F138" s="233" t="s">
        <v>1246</v>
      </c>
      <c r="G138" s="231"/>
      <c r="H138" s="234">
        <v>814008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142</v>
      </c>
      <c r="AU138" s="240" t="s">
        <v>145</v>
      </c>
      <c r="AV138" s="12" t="s">
        <v>76</v>
      </c>
      <c r="AW138" s="12" t="s">
        <v>30</v>
      </c>
      <c r="AX138" s="12" t="s">
        <v>68</v>
      </c>
      <c r="AY138" s="240" t="s">
        <v>131</v>
      </c>
    </row>
    <row r="139" s="13" customFormat="1">
      <c r="B139" s="241"/>
      <c r="C139" s="242"/>
      <c r="D139" s="227" t="s">
        <v>142</v>
      </c>
      <c r="E139" s="243" t="s">
        <v>1</v>
      </c>
      <c r="F139" s="244" t="s">
        <v>1247</v>
      </c>
      <c r="G139" s="242"/>
      <c r="H139" s="245">
        <v>814008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AT139" s="251" t="s">
        <v>142</v>
      </c>
      <c r="AU139" s="251" t="s">
        <v>145</v>
      </c>
      <c r="AV139" s="13" t="s">
        <v>145</v>
      </c>
      <c r="AW139" s="13" t="s">
        <v>30</v>
      </c>
      <c r="AX139" s="13" t="s">
        <v>68</v>
      </c>
      <c r="AY139" s="251" t="s">
        <v>131</v>
      </c>
    </row>
    <row r="140" s="12" customFormat="1">
      <c r="B140" s="230"/>
      <c r="C140" s="231"/>
      <c r="D140" s="227" t="s">
        <v>142</v>
      </c>
      <c r="E140" s="232" t="s">
        <v>1</v>
      </c>
      <c r="F140" s="233" t="s">
        <v>1248</v>
      </c>
      <c r="G140" s="231"/>
      <c r="H140" s="234">
        <v>469968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AT140" s="240" t="s">
        <v>142</v>
      </c>
      <c r="AU140" s="240" t="s">
        <v>145</v>
      </c>
      <c r="AV140" s="12" t="s">
        <v>76</v>
      </c>
      <c r="AW140" s="12" t="s">
        <v>30</v>
      </c>
      <c r="AX140" s="12" t="s">
        <v>68</v>
      </c>
      <c r="AY140" s="240" t="s">
        <v>131</v>
      </c>
    </row>
    <row r="141" s="13" customFormat="1">
      <c r="B141" s="241"/>
      <c r="C141" s="242"/>
      <c r="D141" s="227" t="s">
        <v>142</v>
      </c>
      <c r="E141" s="243" t="s">
        <v>1</v>
      </c>
      <c r="F141" s="244" t="s">
        <v>1249</v>
      </c>
      <c r="G141" s="242"/>
      <c r="H141" s="245">
        <v>469968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AT141" s="251" t="s">
        <v>142</v>
      </c>
      <c r="AU141" s="251" t="s">
        <v>145</v>
      </c>
      <c r="AV141" s="13" t="s">
        <v>145</v>
      </c>
      <c r="AW141" s="13" t="s">
        <v>30</v>
      </c>
      <c r="AX141" s="13" t="s">
        <v>68</v>
      </c>
      <c r="AY141" s="251" t="s">
        <v>131</v>
      </c>
    </row>
    <row r="142" s="14" customFormat="1">
      <c r="B142" s="252"/>
      <c r="C142" s="253"/>
      <c r="D142" s="227" t="s">
        <v>142</v>
      </c>
      <c r="E142" s="254" t="s">
        <v>1</v>
      </c>
      <c r="F142" s="255" t="s">
        <v>146</v>
      </c>
      <c r="G142" s="253"/>
      <c r="H142" s="256">
        <v>1523376</v>
      </c>
      <c r="I142" s="257"/>
      <c r="J142" s="253"/>
      <c r="K142" s="253"/>
      <c r="L142" s="258"/>
      <c r="M142" s="259"/>
      <c r="N142" s="260"/>
      <c r="O142" s="260"/>
      <c r="P142" s="260"/>
      <c r="Q142" s="260"/>
      <c r="R142" s="260"/>
      <c r="S142" s="260"/>
      <c r="T142" s="261"/>
      <c r="AT142" s="262" t="s">
        <v>142</v>
      </c>
      <c r="AU142" s="262" t="s">
        <v>145</v>
      </c>
      <c r="AV142" s="14" t="s">
        <v>138</v>
      </c>
      <c r="AW142" s="14" t="s">
        <v>30</v>
      </c>
      <c r="AX142" s="14" t="s">
        <v>31</v>
      </c>
      <c r="AY142" s="262" t="s">
        <v>131</v>
      </c>
    </row>
    <row r="143" s="1" customFormat="1" ht="16.5" customHeight="1">
      <c r="B143" s="37"/>
      <c r="C143" s="216" t="s">
        <v>237</v>
      </c>
      <c r="D143" s="216" t="s">
        <v>133</v>
      </c>
      <c r="E143" s="217" t="s">
        <v>317</v>
      </c>
      <c r="F143" s="218" t="s">
        <v>1250</v>
      </c>
      <c r="G143" s="219" t="s">
        <v>149</v>
      </c>
      <c r="H143" s="220">
        <v>1523376</v>
      </c>
      <c r="I143" s="221"/>
      <c r="J143" s="220">
        <f>ROUND(I143*H143,1)</f>
        <v>0</v>
      </c>
      <c r="K143" s="218" t="s">
        <v>1</v>
      </c>
      <c r="L143" s="42"/>
      <c r="M143" s="222" t="s">
        <v>1</v>
      </c>
      <c r="N143" s="223" t="s">
        <v>39</v>
      </c>
      <c r="O143" s="7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AR143" s="16" t="s">
        <v>138</v>
      </c>
      <c r="AT143" s="16" t="s">
        <v>133</v>
      </c>
      <c r="AU143" s="16" t="s">
        <v>145</v>
      </c>
      <c r="AY143" s="16" t="s">
        <v>131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6" t="s">
        <v>31</v>
      </c>
      <c r="BK143" s="226">
        <f>ROUND(I143*H143,1)</f>
        <v>0</v>
      </c>
      <c r="BL143" s="16" t="s">
        <v>138</v>
      </c>
      <c r="BM143" s="16" t="s">
        <v>1251</v>
      </c>
    </row>
    <row r="144" s="12" customFormat="1">
      <c r="B144" s="230"/>
      <c r="C144" s="231"/>
      <c r="D144" s="227" t="s">
        <v>142</v>
      </c>
      <c r="E144" s="232" t="s">
        <v>1</v>
      </c>
      <c r="F144" s="233" t="s">
        <v>1248</v>
      </c>
      <c r="G144" s="231"/>
      <c r="H144" s="234">
        <v>469968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142</v>
      </c>
      <c r="AU144" s="240" t="s">
        <v>145</v>
      </c>
      <c r="AV144" s="12" t="s">
        <v>76</v>
      </c>
      <c r="AW144" s="12" t="s">
        <v>30</v>
      </c>
      <c r="AX144" s="12" t="s">
        <v>68</v>
      </c>
      <c r="AY144" s="240" t="s">
        <v>131</v>
      </c>
    </row>
    <row r="145" s="13" customFormat="1">
      <c r="B145" s="241"/>
      <c r="C145" s="242"/>
      <c r="D145" s="227" t="s">
        <v>142</v>
      </c>
      <c r="E145" s="243" t="s">
        <v>1</v>
      </c>
      <c r="F145" s="244" t="s">
        <v>1252</v>
      </c>
      <c r="G145" s="242"/>
      <c r="H145" s="245">
        <v>469968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AT145" s="251" t="s">
        <v>142</v>
      </c>
      <c r="AU145" s="251" t="s">
        <v>145</v>
      </c>
      <c r="AV145" s="13" t="s">
        <v>145</v>
      </c>
      <c r="AW145" s="13" t="s">
        <v>30</v>
      </c>
      <c r="AX145" s="13" t="s">
        <v>68</v>
      </c>
      <c r="AY145" s="251" t="s">
        <v>131</v>
      </c>
    </row>
    <row r="146" s="12" customFormat="1">
      <c r="B146" s="230"/>
      <c r="C146" s="231"/>
      <c r="D146" s="227" t="s">
        <v>142</v>
      </c>
      <c r="E146" s="232" t="s">
        <v>1</v>
      </c>
      <c r="F146" s="233" t="s">
        <v>1253</v>
      </c>
      <c r="G146" s="231"/>
      <c r="H146" s="234">
        <v>1053408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AT146" s="240" t="s">
        <v>142</v>
      </c>
      <c r="AU146" s="240" t="s">
        <v>145</v>
      </c>
      <c r="AV146" s="12" t="s">
        <v>76</v>
      </c>
      <c r="AW146" s="12" t="s">
        <v>30</v>
      </c>
      <c r="AX146" s="12" t="s">
        <v>68</v>
      </c>
      <c r="AY146" s="240" t="s">
        <v>131</v>
      </c>
    </row>
    <row r="147" s="13" customFormat="1">
      <c r="B147" s="241"/>
      <c r="C147" s="242"/>
      <c r="D147" s="227" t="s">
        <v>142</v>
      </c>
      <c r="E147" s="243" t="s">
        <v>1</v>
      </c>
      <c r="F147" s="244" t="s">
        <v>1254</v>
      </c>
      <c r="G147" s="242"/>
      <c r="H147" s="245">
        <v>1053408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AT147" s="251" t="s">
        <v>142</v>
      </c>
      <c r="AU147" s="251" t="s">
        <v>145</v>
      </c>
      <c r="AV147" s="13" t="s">
        <v>145</v>
      </c>
      <c r="AW147" s="13" t="s">
        <v>30</v>
      </c>
      <c r="AX147" s="13" t="s">
        <v>68</v>
      </c>
      <c r="AY147" s="251" t="s">
        <v>131</v>
      </c>
    </row>
    <row r="148" s="14" customFormat="1">
      <c r="B148" s="252"/>
      <c r="C148" s="253"/>
      <c r="D148" s="227" t="s">
        <v>142</v>
      </c>
      <c r="E148" s="254" t="s">
        <v>1</v>
      </c>
      <c r="F148" s="255" t="s">
        <v>146</v>
      </c>
      <c r="G148" s="253"/>
      <c r="H148" s="256">
        <v>1523376</v>
      </c>
      <c r="I148" s="257"/>
      <c r="J148" s="253"/>
      <c r="K148" s="253"/>
      <c r="L148" s="258"/>
      <c r="M148" s="259"/>
      <c r="N148" s="260"/>
      <c r="O148" s="260"/>
      <c r="P148" s="260"/>
      <c r="Q148" s="260"/>
      <c r="R148" s="260"/>
      <c r="S148" s="260"/>
      <c r="T148" s="261"/>
      <c r="AT148" s="262" t="s">
        <v>142</v>
      </c>
      <c r="AU148" s="262" t="s">
        <v>145</v>
      </c>
      <c r="AV148" s="14" t="s">
        <v>138</v>
      </c>
      <c r="AW148" s="14" t="s">
        <v>30</v>
      </c>
      <c r="AX148" s="14" t="s">
        <v>31</v>
      </c>
      <c r="AY148" s="262" t="s">
        <v>131</v>
      </c>
    </row>
    <row r="149" s="1" customFormat="1" ht="16.5" customHeight="1">
      <c r="B149" s="37"/>
      <c r="C149" s="216" t="s">
        <v>244</v>
      </c>
      <c r="D149" s="216" t="s">
        <v>133</v>
      </c>
      <c r="E149" s="217" t="s">
        <v>322</v>
      </c>
      <c r="F149" s="218" t="s">
        <v>1255</v>
      </c>
      <c r="G149" s="219" t="s">
        <v>149</v>
      </c>
      <c r="H149" s="220">
        <v>244512</v>
      </c>
      <c r="I149" s="221"/>
      <c r="J149" s="220">
        <f>ROUND(I149*H149,1)</f>
        <v>0</v>
      </c>
      <c r="K149" s="218" t="s">
        <v>1</v>
      </c>
      <c r="L149" s="42"/>
      <c r="M149" s="222" t="s">
        <v>1</v>
      </c>
      <c r="N149" s="223" t="s">
        <v>39</v>
      </c>
      <c r="O149" s="7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AR149" s="16" t="s">
        <v>138</v>
      </c>
      <c r="AT149" s="16" t="s">
        <v>133</v>
      </c>
      <c r="AU149" s="16" t="s">
        <v>145</v>
      </c>
      <c r="AY149" s="16" t="s">
        <v>131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6" t="s">
        <v>31</v>
      </c>
      <c r="BK149" s="226">
        <f>ROUND(I149*H149,1)</f>
        <v>0</v>
      </c>
      <c r="BL149" s="16" t="s">
        <v>138</v>
      </c>
      <c r="BM149" s="16" t="s">
        <v>1256</v>
      </c>
    </row>
    <row r="150" s="12" customFormat="1">
      <c r="B150" s="230"/>
      <c r="C150" s="231"/>
      <c r="D150" s="227" t="s">
        <v>142</v>
      </c>
      <c r="E150" s="232" t="s">
        <v>1</v>
      </c>
      <c r="F150" s="233" t="s">
        <v>1257</v>
      </c>
      <c r="G150" s="231"/>
      <c r="H150" s="234">
        <v>244512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AT150" s="240" t="s">
        <v>142</v>
      </c>
      <c r="AU150" s="240" t="s">
        <v>145</v>
      </c>
      <c r="AV150" s="12" t="s">
        <v>76</v>
      </c>
      <c r="AW150" s="12" t="s">
        <v>30</v>
      </c>
      <c r="AX150" s="12" t="s">
        <v>68</v>
      </c>
      <c r="AY150" s="240" t="s">
        <v>131</v>
      </c>
    </row>
    <row r="151" s="13" customFormat="1">
      <c r="B151" s="241"/>
      <c r="C151" s="242"/>
      <c r="D151" s="227" t="s">
        <v>142</v>
      </c>
      <c r="E151" s="243" t="s">
        <v>1</v>
      </c>
      <c r="F151" s="244" t="s">
        <v>1258</v>
      </c>
      <c r="G151" s="242"/>
      <c r="H151" s="245">
        <v>244512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AT151" s="251" t="s">
        <v>142</v>
      </c>
      <c r="AU151" s="251" t="s">
        <v>145</v>
      </c>
      <c r="AV151" s="13" t="s">
        <v>145</v>
      </c>
      <c r="AW151" s="13" t="s">
        <v>30</v>
      </c>
      <c r="AX151" s="13" t="s">
        <v>68</v>
      </c>
      <c r="AY151" s="251" t="s">
        <v>131</v>
      </c>
    </row>
    <row r="152" s="14" customFormat="1">
      <c r="B152" s="252"/>
      <c r="C152" s="253"/>
      <c r="D152" s="227" t="s">
        <v>142</v>
      </c>
      <c r="E152" s="254" t="s">
        <v>1</v>
      </c>
      <c r="F152" s="255" t="s">
        <v>146</v>
      </c>
      <c r="G152" s="253"/>
      <c r="H152" s="256">
        <v>244512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AT152" s="262" t="s">
        <v>142</v>
      </c>
      <c r="AU152" s="262" t="s">
        <v>145</v>
      </c>
      <c r="AV152" s="14" t="s">
        <v>138</v>
      </c>
      <c r="AW152" s="14" t="s">
        <v>30</v>
      </c>
      <c r="AX152" s="14" t="s">
        <v>31</v>
      </c>
      <c r="AY152" s="262" t="s">
        <v>131</v>
      </c>
    </row>
    <row r="153" s="1" customFormat="1" ht="16.5" customHeight="1">
      <c r="B153" s="37"/>
      <c r="C153" s="216" t="s">
        <v>250</v>
      </c>
      <c r="D153" s="216" t="s">
        <v>133</v>
      </c>
      <c r="E153" s="217" t="s">
        <v>233</v>
      </c>
      <c r="F153" s="218" t="s">
        <v>1259</v>
      </c>
      <c r="G153" s="219" t="s">
        <v>224</v>
      </c>
      <c r="H153" s="220">
        <v>1</v>
      </c>
      <c r="I153" s="221"/>
      <c r="J153" s="220">
        <f>ROUND(I153*H153,1)</f>
        <v>0</v>
      </c>
      <c r="K153" s="218" t="s">
        <v>1</v>
      </c>
      <c r="L153" s="42"/>
      <c r="M153" s="222" t="s">
        <v>1</v>
      </c>
      <c r="N153" s="223" t="s">
        <v>39</v>
      </c>
      <c r="O153" s="7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AR153" s="16" t="s">
        <v>138</v>
      </c>
      <c r="AT153" s="16" t="s">
        <v>133</v>
      </c>
      <c r="AU153" s="16" t="s">
        <v>145</v>
      </c>
      <c r="AY153" s="16" t="s">
        <v>131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6" t="s">
        <v>31</v>
      </c>
      <c r="BK153" s="226">
        <f>ROUND(I153*H153,1)</f>
        <v>0</v>
      </c>
      <c r="BL153" s="16" t="s">
        <v>138</v>
      </c>
      <c r="BM153" s="16" t="s">
        <v>1260</v>
      </c>
    </row>
    <row r="154" s="12" customFormat="1">
      <c r="B154" s="230"/>
      <c r="C154" s="231"/>
      <c r="D154" s="227" t="s">
        <v>142</v>
      </c>
      <c r="E154" s="232" t="s">
        <v>1</v>
      </c>
      <c r="F154" s="233" t="s">
        <v>31</v>
      </c>
      <c r="G154" s="231"/>
      <c r="H154" s="234">
        <v>1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142</v>
      </c>
      <c r="AU154" s="240" t="s">
        <v>145</v>
      </c>
      <c r="AV154" s="12" t="s">
        <v>76</v>
      </c>
      <c r="AW154" s="12" t="s">
        <v>30</v>
      </c>
      <c r="AX154" s="12" t="s">
        <v>68</v>
      </c>
      <c r="AY154" s="240" t="s">
        <v>131</v>
      </c>
    </row>
    <row r="155" s="13" customFormat="1">
      <c r="B155" s="241"/>
      <c r="C155" s="242"/>
      <c r="D155" s="227" t="s">
        <v>142</v>
      </c>
      <c r="E155" s="243" t="s">
        <v>1</v>
      </c>
      <c r="F155" s="244" t="s">
        <v>1261</v>
      </c>
      <c r="G155" s="242"/>
      <c r="H155" s="245">
        <v>1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AT155" s="251" t="s">
        <v>142</v>
      </c>
      <c r="AU155" s="251" t="s">
        <v>145</v>
      </c>
      <c r="AV155" s="13" t="s">
        <v>145</v>
      </c>
      <c r="AW155" s="13" t="s">
        <v>30</v>
      </c>
      <c r="AX155" s="13" t="s">
        <v>68</v>
      </c>
      <c r="AY155" s="251" t="s">
        <v>131</v>
      </c>
    </row>
    <row r="156" s="14" customFormat="1">
      <c r="B156" s="252"/>
      <c r="C156" s="253"/>
      <c r="D156" s="227" t="s">
        <v>142</v>
      </c>
      <c r="E156" s="254" t="s">
        <v>1</v>
      </c>
      <c r="F156" s="255" t="s">
        <v>146</v>
      </c>
      <c r="G156" s="253"/>
      <c r="H156" s="256">
        <v>1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AT156" s="262" t="s">
        <v>142</v>
      </c>
      <c r="AU156" s="262" t="s">
        <v>145</v>
      </c>
      <c r="AV156" s="14" t="s">
        <v>138</v>
      </c>
      <c r="AW156" s="14" t="s">
        <v>30</v>
      </c>
      <c r="AX156" s="14" t="s">
        <v>31</v>
      </c>
      <c r="AY156" s="262" t="s">
        <v>131</v>
      </c>
    </row>
    <row r="157" s="1" customFormat="1" ht="16.5" customHeight="1">
      <c r="B157" s="37"/>
      <c r="C157" s="216" t="s">
        <v>7</v>
      </c>
      <c r="D157" s="216" t="s">
        <v>133</v>
      </c>
      <c r="E157" s="217" t="s">
        <v>1262</v>
      </c>
      <c r="F157" s="218" t="s">
        <v>1263</v>
      </c>
      <c r="G157" s="219" t="s">
        <v>1212</v>
      </c>
      <c r="H157" s="220">
        <v>1</v>
      </c>
      <c r="I157" s="221"/>
      <c r="J157" s="220">
        <f>ROUND(I157*H157,1)</f>
        <v>0</v>
      </c>
      <c r="K157" s="218" t="s">
        <v>1</v>
      </c>
      <c r="L157" s="42"/>
      <c r="M157" s="222" t="s">
        <v>1</v>
      </c>
      <c r="N157" s="223" t="s">
        <v>39</v>
      </c>
      <c r="O157" s="7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AR157" s="16" t="s">
        <v>138</v>
      </c>
      <c r="AT157" s="16" t="s">
        <v>133</v>
      </c>
      <c r="AU157" s="16" t="s">
        <v>145</v>
      </c>
      <c r="AY157" s="16" t="s">
        <v>131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6" t="s">
        <v>31</v>
      </c>
      <c r="BK157" s="226">
        <f>ROUND(I157*H157,1)</f>
        <v>0</v>
      </c>
      <c r="BL157" s="16" t="s">
        <v>138</v>
      </c>
      <c r="BM157" s="16" t="s">
        <v>1264</v>
      </c>
    </row>
    <row r="158" s="1" customFormat="1">
      <c r="B158" s="37"/>
      <c r="C158" s="38"/>
      <c r="D158" s="227" t="s">
        <v>140</v>
      </c>
      <c r="E158" s="38"/>
      <c r="F158" s="228" t="s">
        <v>1265</v>
      </c>
      <c r="G158" s="38"/>
      <c r="H158" s="38"/>
      <c r="I158" s="142"/>
      <c r="J158" s="38"/>
      <c r="K158" s="38"/>
      <c r="L158" s="42"/>
      <c r="M158" s="229"/>
      <c r="N158" s="78"/>
      <c r="O158" s="78"/>
      <c r="P158" s="78"/>
      <c r="Q158" s="78"/>
      <c r="R158" s="78"/>
      <c r="S158" s="78"/>
      <c r="T158" s="79"/>
      <c r="AT158" s="16" t="s">
        <v>140</v>
      </c>
      <c r="AU158" s="16" t="s">
        <v>145</v>
      </c>
    </row>
    <row r="159" s="1" customFormat="1" ht="16.5" customHeight="1">
      <c r="B159" s="37"/>
      <c r="C159" s="216" t="s">
        <v>204</v>
      </c>
      <c r="D159" s="216" t="s">
        <v>133</v>
      </c>
      <c r="E159" s="217" t="s">
        <v>1266</v>
      </c>
      <c r="F159" s="218" t="s">
        <v>1267</v>
      </c>
      <c r="G159" s="219" t="s">
        <v>1212</v>
      </c>
      <c r="H159" s="220">
        <v>1</v>
      </c>
      <c r="I159" s="221"/>
      <c r="J159" s="220">
        <f>ROUND(I159*H159,1)</f>
        <v>0</v>
      </c>
      <c r="K159" s="218" t="s">
        <v>1</v>
      </c>
      <c r="L159" s="42"/>
      <c r="M159" s="222" t="s">
        <v>1</v>
      </c>
      <c r="N159" s="223" t="s">
        <v>39</v>
      </c>
      <c r="O159" s="78"/>
      <c r="P159" s="224">
        <f>O159*H159</f>
        <v>0</v>
      </c>
      <c r="Q159" s="224">
        <v>0.0010200000000000001</v>
      </c>
      <c r="R159" s="224">
        <f>Q159*H159</f>
        <v>0.0010200000000000001</v>
      </c>
      <c r="S159" s="224">
        <v>0.019</v>
      </c>
      <c r="T159" s="225">
        <f>S159*H159</f>
        <v>0.019</v>
      </c>
      <c r="AR159" s="16" t="s">
        <v>138</v>
      </c>
      <c r="AT159" s="16" t="s">
        <v>133</v>
      </c>
      <c r="AU159" s="16" t="s">
        <v>145</v>
      </c>
      <c r="AY159" s="16" t="s">
        <v>131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6" t="s">
        <v>31</v>
      </c>
      <c r="BK159" s="226">
        <f>ROUND(I159*H159,1)</f>
        <v>0</v>
      </c>
      <c r="BL159" s="16" t="s">
        <v>138</v>
      </c>
      <c r="BM159" s="16" t="s">
        <v>1268</v>
      </c>
    </row>
    <row r="160" s="1" customFormat="1" ht="16.5" customHeight="1">
      <c r="B160" s="37"/>
      <c r="C160" s="216" t="s">
        <v>267</v>
      </c>
      <c r="D160" s="216" t="s">
        <v>133</v>
      </c>
      <c r="E160" s="217" t="s">
        <v>1269</v>
      </c>
      <c r="F160" s="218" t="s">
        <v>1270</v>
      </c>
      <c r="G160" s="219" t="s">
        <v>156</v>
      </c>
      <c r="H160" s="220">
        <v>1</v>
      </c>
      <c r="I160" s="221"/>
      <c r="J160" s="220">
        <f>ROUND(I160*H160,1)</f>
        <v>0</v>
      </c>
      <c r="K160" s="218" t="s">
        <v>1</v>
      </c>
      <c r="L160" s="42"/>
      <c r="M160" s="222" t="s">
        <v>1</v>
      </c>
      <c r="N160" s="223" t="s">
        <v>39</v>
      </c>
      <c r="O160" s="78"/>
      <c r="P160" s="224">
        <f>O160*H160</f>
        <v>0</v>
      </c>
      <c r="Q160" s="224">
        <v>0.0010200000000000001</v>
      </c>
      <c r="R160" s="224">
        <f>Q160*H160</f>
        <v>0.0010200000000000001</v>
      </c>
      <c r="S160" s="224">
        <v>0.019</v>
      </c>
      <c r="T160" s="225">
        <f>S160*H160</f>
        <v>0.019</v>
      </c>
      <c r="AR160" s="16" t="s">
        <v>138</v>
      </c>
      <c r="AT160" s="16" t="s">
        <v>133</v>
      </c>
      <c r="AU160" s="16" t="s">
        <v>145</v>
      </c>
      <c r="AY160" s="16" t="s">
        <v>131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6" t="s">
        <v>31</v>
      </c>
      <c r="BK160" s="226">
        <f>ROUND(I160*H160,1)</f>
        <v>0</v>
      </c>
      <c r="BL160" s="16" t="s">
        <v>138</v>
      </c>
      <c r="BM160" s="16" t="s">
        <v>1271</v>
      </c>
    </row>
    <row r="161" s="1" customFormat="1">
      <c r="B161" s="37"/>
      <c r="C161" s="38"/>
      <c r="D161" s="227" t="s">
        <v>140</v>
      </c>
      <c r="E161" s="38"/>
      <c r="F161" s="228" t="s">
        <v>1272</v>
      </c>
      <c r="G161" s="38"/>
      <c r="H161" s="38"/>
      <c r="I161" s="142"/>
      <c r="J161" s="38"/>
      <c r="K161" s="38"/>
      <c r="L161" s="42"/>
      <c r="M161" s="229"/>
      <c r="N161" s="78"/>
      <c r="O161" s="78"/>
      <c r="P161" s="78"/>
      <c r="Q161" s="78"/>
      <c r="R161" s="78"/>
      <c r="S161" s="78"/>
      <c r="T161" s="79"/>
      <c r="AT161" s="16" t="s">
        <v>140</v>
      </c>
      <c r="AU161" s="16" t="s">
        <v>145</v>
      </c>
    </row>
    <row r="162" s="1" customFormat="1" ht="22.5" customHeight="1">
      <c r="B162" s="37"/>
      <c r="C162" s="216" t="s">
        <v>272</v>
      </c>
      <c r="D162" s="216" t="s">
        <v>133</v>
      </c>
      <c r="E162" s="217" t="s">
        <v>1273</v>
      </c>
      <c r="F162" s="218" t="s">
        <v>1274</v>
      </c>
      <c r="G162" s="219" t="s">
        <v>1212</v>
      </c>
      <c r="H162" s="220">
        <v>1</v>
      </c>
      <c r="I162" s="221"/>
      <c r="J162" s="220">
        <f>ROUND(I162*H162,1)</f>
        <v>0</v>
      </c>
      <c r="K162" s="218" t="s">
        <v>1</v>
      </c>
      <c r="L162" s="42"/>
      <c r="M162" s="222" t="s">
        <v>1</v>
      </c>
      <c r="N162" s="223" t="s">
        <v>39</v>
      </c>
      <c r="O162" s="7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AR162" s="16" t="s">
        <v>138</v>
      </c>
      <c r="AT162" s="16" t="s">
        <v>133</v>
      </c>
      <c r="AU162" s="16" t="s">
        <v>145</v>
      </c>
      <c r="AY162" s="16" t="s">
        <v>131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6" t="s">
        <v>31</v>
      </c>
      <c r="BK162" s="226">
        <f>ROUND(I162*H162,1)</f>
        <v>0</v>
      </c>
      <c r="BL162" s="16" t="s">
        <v>138</v>
      </c>
      <c r="BM162" s="16" t="s">
        <v>1275</v>
      </c>
    </row>
    <row r="163" s="1" customFormat="1">
      <c r="B163" s="37"/>
      <c r="C163" s="38"/>
      <c r="D163" s="227" t="s">
        <v>140</v>
      </c>
      <c r="E163" s="38"/>
      <c r="F163" s="228" t="s">
        <v>1276</v>
      </c>
      <c r="G163" s="38"/>
      <c r="H163" s="38"/>
      <c r="I163" s="142"/>
      <c r="J163" s="38"/>
      <c r="K163" s="38"/>
      <c r="L163" s="42"/>
      <c r="M163" s="229"/>
      <c r="N163" s="78"/>
      <c r="O163" s="78"/>
      <c r="P163" s="78"/>
      <c r="Q163" s="78"/>
      <c r="R163" s="78"/>
      <c r="S163" s="78"/>
      <c r="T163" s="79"/>
      <c r="AT163" s="16" t="s">
        <v>140</v>
      </c>
      <c r="AU163" s="16" t="s">
        <v>145</v>
      </c>
    </row>
    <row r="164" s="1" customFormat="1" ht="22.5" customHeight="1">
      <c r="B164" s="37"/>
      <c r="C164" s="216" t="s">
        <v>278</v>
      </c>
      <c r="D164" s="216" t="s">
        <v>133</v>
      </c>
      <c r="E164" s="217" t="s">
        <v>1277</v>
      </c>
      <c r="F164" s="218" t="s">
        <v>1278</v>
      </c>
      <c r="G164" s="219" t="s">
        <v>1212</v>
      </c>
      <c r="H164" s="220">
        <v>1</v>
      </c>
      <c r="I164" s="221"/>
      <c r="J164" s="220">
        <f>ROUND(I164*H164,1)</f>
        <v>0</v>
      </c>
      <c r="K164" s="218" t="s">
        <v>1</v>
      </c>
      <c r="L164" s="42"/>
      <c r="M164" s="222" t="s">
        <v>1</v>
      </c>
      <c r="N164" s="223" t="s">
        <v>39</v>
      </c>
      <c r="O164" s="7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AR164" s="16" t="s">
        <v>138</v>
      </c>
      <c r="AT164" s="16" t="s">
        <v>133</v>
      </c>
      <c r="AU164" s="16" t="s">
        <v>145</v>
      </c>
      <c r="AY164" s="16" t="s">
        <v>131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6" t="s">
        <v>31</v>
      </c>
      <c r="BK164" s="226">
        <f>ROUND(I164*H164,1)</f>
        <v>0</v>
      </c>
      <c r="BL164" s="16" t="s">
        <v>138</v>
      </c>
      <c r="BM164" s="16" t="s">
        <v>1279</v>
      </c>
    </row>
    <row r="165" s="1" customFormat="1">
      <c r="B165" s="37"/>
      <c r="C165" s="38"/>
      <c r="D165" s="227" t="s">
        <v>140</v>
      </c>
      <c r="E165" s="38"/>
      <c r="F165" s="228" t="s">
        <v>1278</v>
      </c>
      <c r="G165" s="38"/>
      <c r="H165" s="38"/>
      <c r="I165" s="142"/>
      <c r="J165" s="38"/>
      <c r="K165" s="38"/>
      <c r="L165" s="42"/>
      <c r="M165" s="229"/>
      <c r="N165" s="78"/>
      <c r="O165" s="78"/>
      <c r="P165" s="78"/>
      <c r="Q165" s="78"/>
      <c r="R165" s="78"/>
      <c r="S165" s="78"/>
      <c r="T165" s="79"/>
      <c r="AT165" s="16" t="s">
        <v>140</v>
      </c>
      <c r="AU165" s="16" t="s">
        <v>145</v>
      </c>
    </row>
    <row r="166" s="1" customFormat="1" ht="22.5" customHeight="1">
      <c r="B166" s="37"/>
      <c r="C166" s="216" t="s">
        <v>285</v>
      </c>
      <c r="D166" s="216" t="s">
        <v>133</v>
      </c>
      <c r="E166" s="217" t="s">
        <v>1280</v>
      </c>
      <c r="F166" s="218" t="s">
        <v>1281</v>
      </c>
      <c r="G166" s="219" t="s">
        <v>1212</v>
      </c>
      <c r="H166" s="220">
        <v>1</v>
      </c>
      <c r="I166" s="221"/>
      <c r="J166" s="220">
        <f>ROUND(I166*H166,1)</f>
        <v>0</v>
      </c>
      <c r="K166" s="218" t="s">
        <v>1</v>
      </c>
      <c r="L166" s="42"/>
      <c r="M166" s="222" t="s">
        <v>1</v>
      </c>
      <c r="N166" s="223" t="s">
        <v>39</v>
      </c>
      <c r="O166" s="7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AR166" s="16" t="s">
        <v>138</v>
      </c>
      <c r="AT166" s="16" t="s">
        <v>133</v>
      </c>
      <c r="AU166" s="16" t="s">
        <v>145</v>
      </c>
      <c r="AY166" s="16" t="s">
        <v>131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6" t="s">
        <v>31</v>
      </c>
      <c r="BK166" s="226">
        <f>ROUND(I166*H166,1)</f>
        <v>0</v>
      </c>
      <c r="BL166" s="16" t="s">
        <v>138</v>
      </c>
      <c r="BM166" s="16" t="s">
        <v>1282</v>
      </c>
    </row>
    <row r="167" s="1" customFormat="1">
      <c r="B167" s="37"/>
      <c r="C167" s="38"/>
      <c r="D167" s="227" t="s">
        <v>140</v>
      </c>
      <c r="E167" s="38"/>
      <c r="F167" s="228" t="s">
        <v>1281</v>
      </c>
      <c r="G167" s="38"/>
      <c r="H167" s="38"/>
      <c r="I167" s="142"/>
      <c r="J167" s="38"/>
      <c r="K167" s="38"/>
      <c r="L167" s="42"/>
      <c r="M167" s="229"/>
      <c r="N167" s="78"/>
      <c r="O167" s="78"/>
      <c r="P167" s="78"/>
      <c r="Q167" s="78"/>
      <c r="R167" s="78"/>
      <c r="S167" s="78"/>
      <c r="T167" s="79"/>
      <c r="AT167" s="16" t="s">
        <v>140</v>
      </c>
      <c r="AU167" s="16" t="s">
        <v>145</v>
      </c>
    </row>
    <row r="168" s="1" customFormat="1" ht="16.5" customHeight="1">
      <c r="B168" s="37"/>
      <c r="C168" s="216" t="s">
        <v>291</v>
      </c>
      <c r="D168" s="216" t="s">
        <v>133</v>
      </c>
      <c r="E168" s="217" t="s">
        <v>1283</v>
      </c>
      <c r="F168" s="218" t="s">
        <v>1284</v>
      </c>
      <c r="G168" s="219" t="s">
        <v>224</v>
      </c>
      <c r="H168" s="220">
        <v>1</v>
      </c>
      <c r="I168" s="221"/>
      <c r="J168" s="220">
        <f>ROUND(I168*H168,1)</f>
        <v>0</v>
      </c>
      <c r="K168" s="218" t="s">
        <v>1</v>
      </c>
      <c r="L168" s="42"/>
      <c r="M168" s="222" t="s">
        <v>1</v>
      </c>
      <c r="N168" s="223" t="s">
        <v>39</v>
      </c>
      <c r="O168" s="7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AR168" s="16" t="s">
        <v>138</v>
      </c>
      <c r="AT168" s="16" t="s">
        <v>133</v>
      </c>
      <c r="AU168" s="16" t="s">
        <v>145</v>
      </c>
      <c r="AY168" s="16" t="s">
        <v>131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6" t="s">
        <v>31</v>
      </c>
      <c r="BK168" s="226">
        <f>ROUND(I168*H168,1)</f>
        <v>0</v>
      </c>
      <c r="BL168" s="16" t="s">
        <v>138</v>
      </c>
      <c r="BM168" s="16" t="s">
        <v>1285</v>
      </c>
    </row>
    <row r="169" s="1" customFormat="1">
      <c r="B169" s="37"/>
      <c r="C169" s="38"/>
      <c r="D169" s="227" t="s">
        <v>140</v>
      </c>
      <c r="E169" s="38"/>
      <c r="F169" s="228" t="s">
        <v>1286</v>
      </c>
      <c r="G169" s="38"/>
      <c r="H169" s="38"/>
      <c r="I169" s="142"/>
      <c r="J169" s="38"/>
      <c r="K169" s="38"/>
      <c r="L169" s="42"/>
      <c r="M169" s="229"/>
      <c r="N169" s="78"/>
      <c r="O169" s="78"/>
      <c r="P169" s="78"/>
      <c r="Q169" s="78"/>
      <c r="R169" s="78"/>
      <c r="S169" s="78"/>
      <c r="T169" s="79"/>
      <c r="AT169" s="16" t="s">
        <v>140</v>
      </c>
      <c r="AU169" s="16" t="s">
        <v>145</v>
      </c>
    </row>
    <row r="170" s="12" customFormat="1">
      <c r="B170" s="230"/>
      <c r="C170" s="231"/>
      <c r="D170" s="227" t="s">
        <v>142</v>
      </c>
      <c r="E170" s="232" t="s">
        <v>1</v>
      </c>
      <c r="F170" s="233" t="s">
        <v>31</v>
      </c>
      <c r="G170" s="231"/>
      <c r="H170" s="234">
        <v>1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AT170" s="240" t="s">
        <v>142</v>
      </c>
      <c r="AU170" s="240" t="s">
        <v>145</v>
      </c>
      <c r="AV170" s="12" t="s">
        <v>76</v>
      </c>
      <c r="AW170" s="12" t="s">
        <v>30</v>
      </c>
      <c r="AX170" s="12" t="s">
        <v>31</v>
      </c>
      <c r="AY170" s="240" t="s">
        <v>131</v>
      </c>
    </row>
    <row r="171" s="1" customFormat="1" ht="16.5" customHeight="1">
      <c r="B171" s="37"/>
      <c r="C171" s="216" t="s">
        <v>296</v>
      </c>
      <c r="D171" s="216" t="s">
        <v>133</v>
      </c>
      <c r="E171" s="217" t="s">
        <v>1287</v>
      </c>
      <c r="F171" s="218" t="s">
        <v>1288</v>
      </c>
      <c r="G171" s="219" t="s">
        <v>1212</v>
      </c>
      <c r="H171" s="220">
        <v>1</v>
      </c>
      <c r="I171" s="221"/>
      <c r="J171" s="220">
        <f>ROUND(I171*H171,1)</f>
        <v>0</v>
      </c>
      <c r="K171" s="218" t="s">
        <v>1</v>
      </c>
      <c r="L171" s="42"/>
      <c r="M171" s="222" t="s">
        <v>1</v>
      </c>
      <c r="N171" s="223" t="s">
        <v>39</v>
      </c>
      <c r="O171" s="7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AR171" s="16" t="s">
        <v>138</v>
      </c>
      <c r="AT171" s="16" t="s">
        <v>133</v>
      </c>
      <c r="AU171" s="16" t="s">
        <v>145</v>
      </c>
      <c r="AY171" s="16" t="s">
        <v>131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6" t="s">
        <v>31</v>
      </c>
      <c r="BK171" s="226">
        <f>ROUND(I171*H171,1)</f>
        <v>0</v>
      </c>
      <c r="BL171" s="16" t="s">
        <v>138</v>
      </c>
      <c r="BM171" s="16" t="s">
        <v>1289</v>
      </c>
    </row>
    <row r="172" s="1" customFormat="1">
      <c r="B172" s="37"/>
      <c r="C172" s="38"/>
      <c r="D172" s="227" t="s">
        <v>140</v>
      </c>
      <c r="E172" s="38"/>
      <c r="F172" s="228" t="s">
        <v>1290</v>
      </c>
      <c r="G172" s="38"/>
      <c r="H172" s="38"/>
      <c r="I172" s="142"/>
      <c r="J172" s="38"/>
      <c r="K172" s="38"/>
      <c r="L172" s="42"/>
      <c r="M172" s="272"/>
      <c r="N172" s="273"/>
      <c r="O172" s="273"/>
      <c r="P172" s="273"/>
      <c r="Q172" s="273"/>
      <c r="R172" s="273"/>
      <c r="S172" s="273"/>
      <c r="T172" s="274"/>
      <c r="AT172" s="16" t="s">
        <v>140</v>
      </c>
      <c r="AU172" s="16" t="s">
        <v>145</v>
      </c>
    </row>
    <row r="173" s="1" customFormat="1" ht="6.96" customHeight="1">
      <c r="B173" s="56"/>
      <c r="C173" s="57"/>
      <c r="D173" s="57"/>
      <c r="E173" s="57"/>
      <c r="F173" s="57"/>
      <c r="G173" s="57"/>
      <c r="H173" s="57"/>
      <c r="I173" s="166"/>
      <c r="J173" s="57"/>
      <c r="K173" s="57"/>
      <c r="L173" s="42"/>
    </row>
  </sheetData>
  <sheetProtection sheet="1" autoFilter="0" formatColumns="0" formatRows="0" objects="1" scenarios="1" spinCount="100000" saltValue="w/L2pOVvqHNDU2XiUwWacZPlWUfWoY+YUZxHvFtACMXBbb4fV9X08FCzzDncnxu0wMTBZdjNs89pqrWMzwmu7w==" hashValue="pBS7aG63WJkY/xcscnO9gR2imEebC8xTF1EIZuBfHZZ2IsPp3LPFkG2RIauQUD3CJ6p+56w/l1G7AhJnZW/mdw==" algorithmName="SHA-512" password="CC35"/>
  <autoFilter ref="C81:K17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vzd9-PC\vzd9</dc:creator>
  <cp:lastModifiedBy>vzd9-PC\vzd9</cp:lastModifiedBy>
  <dcterms:created xsi:type="dcterms:W3CDTF">2019-03-27T08:54:20Z</dcterms:created>
  <dcterms:modified xsi:type="dcterms:W3CDTF">2019-03-27T08:54:29Z</dcterms:modified>
</cp:coreProperties>
</file>